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C:\Users\david.sanchez\Desktop\4,CTA PUBLICA\"/>
    </mc:Choice>
  </mc:AlternateContent>
  <xr:revisionPtr revIDLastSave="0" documentId="13_ncr:1_{142BF64A-4AB9-4C27-A243-713B79B0BA20}" xr6:coauthVersionLast="47" xr6:coauthVersionMax="47" xr10:uidLastSave="{00000000-0000-0000-0000-000000000000}"/>
  <bookViews>
    <workbookView xWindow="-120" yWindow="-120" windowWidth="29040" windowHeight="15840" activeTab="2" xr2:uid="{00000000-000D-0000-FFFF-FFFF00000000}"/>
  </bookViews>
  <sheets>
    <sheet name="PPI" sheetId="1" r:id="rId1"/>
    <sheet name="DESCRIPCION" sheetId="5" r:id="rId2"/>
    <sheet name="Instructivo_PPI" sheetId="4" r:id="rId3"/>
  </sheets>
  <definedNames>
    <definedName name="_xlnm._FilterDatabase" localSheetId="0" hidden="1">PPI!$A$3:$N$18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F14" i="1" l="1"/>
  <c r="F5" i="1"/>
  <c r="M26" i="1" l="1"/>
  <c r="F30" i="1" l="1"/>
  <c r="H20" i="1" l="1"/>
  <c r="M22" i="1" s="1"/>
  <c r="F28" i="1" l="1"/>
  <c r="E20" i="1"/>
  <c r="K22" i="1" s="1"/>
  <c r="G13" i="1" l="1"/>
  <c r="M25" i="1" l="1"/>
  <c r="F20" i="1" l="1"/>
  <c r="K20" i="1" s="1"/>
  <c r="K25" i="1" l="1"/>
  <c r="H18" i="1"/>
  <c r="M19" i="1" s="1"/>
  <c r="M18" i="1" s="1"/>
  <c r="J23" i="1"/>
  <c r="H23" i="1"/>
  <c r="M24" i="1" s="1"/>
  <c r="M23" i="1" s="1"/>
  <c r="M16" i="1"/>
  <c r="E15" i="1"/>
  <c r="J13" i="1"/>
  <c r="H13" i="1"/>
  <c r="M14" i="1" s="1"/>
  <c r="M13" i="1" s="1"/>
  <c r="J7" i="1"/>
  <c r="H7" i="1"/>
  <c r="M12" i="1" s="1"/>
  <c r="G4" i="1"/>
  <c r="G7" i="1"/>
  <c r="J4" i="1"/>
  <c r="H4" i="1"/>
  <c r="M5" i="1" s="1"/>
  <c r="G28" i="1" l="1"/>
  <c r="M6" i="1"/>
  <c r="M4" i="1"/>
  <c r="M9" i="1"/>
  <c r="M10" i="1"/>
  <c r="M11" i="1"/>
  <c r="M8" i="1"/>
  <c r="M7" i="1" l="1"/>
  <c r="E26" i="1" l="1"/>
  <c r="E25" i="1" l="1"/>
  <c r="E23" i="1"/>
  <c r="K24" i="1" s="1"/>
  <c r="K23" i="1" s="1"/>
  <c r="E18" i="1"/>
  <c r="K19" i="1" s="1"/>
  <c r="K18" i="1" s="1"/>
  <c r="E13" i="1"/>
  <c r="F13" i="1" s="1"/>
  <c r="E4" i="1"/>
  <c r="F4" i="1" s="1"/>
  <c r="K14" i="1" l="1"/>
  <c r="K13" i="1" s="1"/>
  <c r="K5" i="1"/>
  <c r="K6" i="1"/>
  <c r="E28" i="1"/>
  <c r="E7" i="1"/>
  <c r="F7" i="1" s="1"/>
  <c r="K4" i="1" l="1"/>
  <c r="K12" i="1"/>
  <c r="K8" i="1"/>
  <c r="K10" i="1"/>
  <c r="K9" i="1"/>
  <c r="K11" i="1"/>
  <c r="F29" i="1"/>
  <c r="K16" i="1"/>
  <c r="K7" i="1" l="1"/>
</calcChain>
</file>

<file path=xl/sharedStrings.xml><?xml version="1.0" encoding="utf-8"?>
<sst xmlns="http://schemas.openxmlformats.org/spreadsheetml/2006/main" count="123" uniqueCount="102">
  <si>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</si>
  <si>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</si>
  <si>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</si>
  <si>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</si>
  <si>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</si>
  <si>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</si>
  <si>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</si>
  <si>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</si>
  <si>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</si>
  <si>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</si>
  <si>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</si>
  <si>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</si>
  <si>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</si>
  <si>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</si>
  <si>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</si>
  <si>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</si>
  <si>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</si>
  <si>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</si>
  <si>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</si>
  <si>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</si>
  <si>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</si>
  <si>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</si>
  <si>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</si>
  <si>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</si>
  <si>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</si>
  <si>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</si>
  <si>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</si>
  <si>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</si>
  <si>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</si>
  <si>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</si>
  <si>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</si>
  <si>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</si>
  <si>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</si>
  <si>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</si>
  <si>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</si>
  <si>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</si>
  <si>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</si>
  <si>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</si>
  <si>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</si>
  <si>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</si>
  <si>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 xml:space="preserve"> Residuos sólidos en la vía pública  generados en casa habitación recolectados.</t>
  </si>
  <si>
    <t>Supervisión al cumplimiento de los títulos conseción y contratos de recolección a casa-habitación.(TITULOS)</t>
  </si>
  <si>
    <t>Supervisión al cumplimiento de los títulos conseción y contratos de recolección a casa-habitación.(RURALES)</t>
  </si>
  <si>
    <t>Espacios públicos aseados.</t>
  </si>
  <si>
    <t>Limpieza de áreas de uso común municipal (Cuadrillas)</t>
  </si>
  <si>
    <t>Zonas de Barrido y papeleo de vialidades y espacios municipales</t>
  </si>
  <si>
    <t>Rutas de Apoyo Especial.</t>
  </si>
  <si>
    <t>Cuadrillas de limpieza y conservación urbana del municipio de León.</t>
  </si>
  <si>
    <t>Ruta de Aseo en Polígonos de Desarrollo</t>
  </si>
  <si>
    <t>Rutas de Aseo de Contenedores</t>
  </si>
  <si>
    <t>Adquisición de 4 Camiones  a cielo abierto de 30 mt3 c/u</t>
  </si>
  <si>
    <t>Adquisición de 1 Barredora Mecánica.</t>
  </si>
  <si>
    <t>Adquisición de contenedores para la separación de residuos sólidos</t>
  </si>
  <si>
    <t>Instalación de papeleras fijas</t>
  </si>
  <si>
    <t>Adecuaciones al Área de segregación secundaria de residuos valorizables del SIAP</t>
  </si>
  <si>
    <t>Principales vialidades de la ciudad barridas.</t>
  </si>
  <si>
    <t>Infraestructura ampliada para mantener limpia la ciudad.(Vehiculos especializados)</t>
  </si>
  <si>
    <t>Infraestructura ampliada para mantener limpia la ciudad. (Papeleras)</t>
  </si>
  <si>
    <t>Equipos especializados adquiridos para contener los residuos aprovechables</t>
  </si>
  <si>
    <t>Viviendas involucradas en la separación de residuos aprovechables.</t>
  </si>
  <si>
    <t xml:space="preserve"> Infraestructura construida y equipada  para la separación de residuos aprovechables.(PLANTA SIAP)</t>
  </si>
  <si>
    <t>Recolección con rutas diferenciadas.</t>
  </si>
  <si>
    <t>ENE-FEB</t>
  </si>
  <si>
    <t>E-F-M</t>
  </si>
  <si>
    <t>EN ESTE FORMATO SE REPORTA LOS AVANCES FINANCIEROS Y PROGRAMATICOS DE LOS PROYECTOS DE INVERSION DEL AÑO VIGENTE.</t>
  </si>
  <si>
    <t xml:space="preserve">SE REORTA NOMBRE DEL RPOYECTO, DESCRIPCION, UR, % DE AVANCE FINANCIERO Y % DE AVANCE DE META. </t>
  </si>
  <si>
    <t>Tratamiento de lixiviados</t>
  </si>
  <si>
    <t>E-35</t>
  </si>
  <si>
    <t>E-36</t>
  </si>
  <si>
    <t>E-37</t>
  </si>
  <si>
    <t>Este idicador es de demanda debido a que el servicio de limpia depende de los reporte y eventos que se susciten en la ciudad. Por lo que se miden los metros cuadrados limpiados en espacios públicos de la ciudad respecto a los que son impactados por residuos sólidos urbanos.</t>
  </si>
  <si>
    <t>Este indicador pretende medir la cantidad de kilometros barridos en principales vialidades, respecto a los kilometros existentes en los principales bulevares y avenidas. Exceptuando las vialidades no establecidas en los contratos.</t>
  </si>
  <si>
    <t>Este indicador hace referencia a las toneladas de residuos relocectados, respecto a la proyección de toneladas de residuos generadas.</t>
  </si>
  <si>
    <t>Este indicador mide el porcentaje de aumento de infraestructura mediante la suma de la cantidad de  vehiculos especializados que se adquieren, respecto a los  vehiculos especializados ya existentes.</t>
  </si>
  <si>
    <t>Este indicador mide el porcentaje de aumentode infraestructura mediante la suma de la cantidad de papeleras que se adquieren  instalan, respecto a las papeleras ya existentes.</t>
  </si>
  <si>
    <t>Este indicador presenta el avance de contrucción de infraestructura y equipamiento para la separación de residuos, respecto a la obra de contrucción terminada.</t>
  </si>
  <si>
    <t>Este indicador cuantifica la adquisición de equipos especilazados para contener los residuos aprovechables, respecto a los fraccionaientos involucrados a la sepración de residuos aprovechables.</t>
  </si>
  <si>
    <t>Este indicador mide el número de viviendas  informadas para realizar la separación de residuos aprovechables apartir de la difusión realizada por el SIAP, respecto al total de viviendas en la ciudad.</t>
  </si>
  <si>
    <t>E-42</t>
  </si>
  <si>
    <t>E-41</t>
  </si>
  <si>
    <t>E-40</t>
  </si>
  <si>
    <t>E-39</t>
  </si>
  <si>
    <t>E-38</t>
  </si>
  <si>
    <t xml:space="preserve">TONELADAS </t>
  </si>
  <si>
    <t>MTS2 CUADRILLAS</t>
  </si>
  <si>
    <t>MTS2 RAES</t>
  </si>
  <si>
    <t>MTS2 CUADRILLAS MANTEN URBANO</t>
  </si>
  <si>
    <t>MTS2 POLIGONOS</t>
  </si>
  <si>
    <t>MTS2  CONTENEDORES</t>
  </si>
  <si>
    <t>KM DE BLV Y AVENIDAS</t>
  </si>
  <si>
    <t>PAPELERAS ADQUIRIDAS</t>
  </si>
  <si>
    <t xml:space="preserve">METROS CUBICOS </t>
  </si>
  <si>
    <t xml:space="preserve">CONTENEDORES ADQUIRIDOS </t>
  </si>
  <si>
    <t>VIVIENDAS</t>
  </si>
  <si>
    <t>RUTAS</t>
  </si>
  <si>
    <t>Sistema Integral de Aseo Publico de Leon Guanajuato
Programas y Proyectos de Inversión
DEL 01 DE ENERO AL 31 DE DICIEMBRE 2021</t>
  </si>
  <si>
    <t>Bajo protesta de decir verdad declaramos que los Estados Financieros y sus notas, son razonablemente correctos y son responsabilidad del emisor.</t>
  </si>
  <si>
    <t xml:space="preserve">Director General                              </t>
  </si>
  <si>
    <t>Jefe de Ingresos y Contabilidad</t>
  </si>
  <si>
    <t>LIC. Allan Michel Leon Aguirre</t>
  </si>
  <si>
    <t>C.P David Sanchez Alcantar</t>
  </si>
  <si>
    <t>SETR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</si>
</sst>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_-[$€-2]* #,##0.00_-;\-[$€-2]* #,##0.00_-;_-[$€-2]* &quot;-&quot;??_-"/>
  </numFmts>
  <fonts count="20"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b/>
      <sz val="9.6"/>
      <color rgb="FFFF0000"/>
      <name val="Arial"/>
      <family val="2"/>
    </font>
    <font>
      <sz val="8"/>
      <color theme="1"/>
      <name val="Arial"/>
      <family val="2"/>
    </font>
    <font>
      <sz val="9"/>
      <color theme="1"/>
      <name val="Arial"/>
      <family val="2"/>
    </font>
    <font>
      <sz val="8"/>
      <color theme="1"/>
      <name val="Calibri"/>
      <family val="2"/>
      <scheme val="minor"/>
    </font>
    <font>
      <sz val="8"/>
      <name val="Calibri Light"/>
      <family val="2"/>
    </font>
    <font>
      <sz val="9"/>
      <name val="Arial"/>
      <family val="2"/>
    </font>
    <font>
      <sz val="7"/>
      <color theme="1"/>
      <name val="Calibri Light"/>
      <family val="2"/>
    </font>
    <font>
      <sz val="8"/>
      <color rgb="FF000000"/>
      <name val="Calibri"/>
      <family val="2"/>
      <scheme val="minor"/>
    </font>
    <font>
      <sz val="8"/>
      <name val="Calibri"/>
      <family val="2"/>
      <scheme val="minor"/>
    </font>
    <font>
      <sz val="7"/>
      <color theme="1"/>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9">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1" fillId="0" borderId="0" applyFont="0" applyFill="0" applyBorder="0" applyAlignment="0" applyProtection="0"/>
    <xf numFmtId="44" fontId="11" fillId="0" borderId="0" applyFont="0" applyFill="0" applyBorder="0" applyAlignment="0" applyProtection="0"/>
  </cellStyleXfs>
  <cellXfs count="135">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4" fillId="4" borderId="1" xfId="16" applyFont="1" applyFill="1" applyBorder="1" applyAlignment="1">
      <alignment horizontal="center" vertical="top" wrapText="1"/>
    </xf>
    <xf numFmtId="0" fontId="7" fillId="0" borderId="0" xfId="0" applyFont="1" applyAlignment="1">
      <alignment horizontal="justify" wrapText="1"/>
    </xf>
    <xf numFmtId="43" fontId="0" fillId="0" borderId="0" xfId="17" applyFont="1" applyProtection="1">
      <protection locked="0"/>
    </xf>
    <xf numFmtId="0" fontId="4" fillId="4" borderId="1" xfId="0" applyFont="1" applyFill="1" applyBorder="1" applyAlignment="1">
      <alignment horizontal="center" vertical="center" wrapText="1"/>
    </xf>
    <xf numFmtId="0" fontId="0" fillId="0" borderId="0" xfId="0" applyFont="1" applyBorder="1" applyProtection="1">
      <protection locked="0"/>
    </xf>
    <xf numFmtId="44" fontId="0" fillId="0" borderId="0" xfId="18" applyFont="1" applyBorder="1" applyProtection="1">
      <protection locked="0"/>
    </xf>
    <xf numFmtId="43" fontId="0" fillId="0" borderId="0" xfId="17" applyFont="1" applyBorder="1" applyProtection="1">
      <protection locked="0"/>
    </xf>
    <xf numFmtId="0" fontId="4" fillId="4" borderId="3" xfId="16" applyFont="1" applyFill="1" applyBorder="1" applyAlignment="1">
      <alignment horizontal="center" vertical="top" wrapText="1"/>
    </xf>
    <xf numFmtId="0" fontId="4" fillId="4" borderId="4" xfId="16" applyFont="1" applyFill="1" applyBorder="1" applyAlignment="1">
      <alignment horizontal="center" vertical="top"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44" fontId="0" fillId="0" borderId="5" xfId="18" applyFont="1" applyBorder="1" applyProtection="1">
      <protection locked="0"/>
    </xf>
    <xf numFmtId="44" fontId="12" fillId="0" borderId="6" xfId="18" applyFont="1" applyBorder="1" applyProtection="1">
      <protection locked="0"/>
    </xf>
    <xf numFmtId="43" fontId="0" fillId="0" borderId="5" xfId="17" applyFont="1" applyBorder="1" applyProtection="1">
      <protection locked="0"/>
    </xf>
    <xf numFmtId="0" fontId="4" fillId="4" borderId="10" xfId="0" applyFont="1" applyFill="1" applyBorder="1" applyAlignment="1">
      <alignment horizontal="left"/>
    </xf>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4" borderId="12" xfId="11" applyFont="1" applyFill="1" applyBorder="1" applyAlignment="1">
      <alignment horizontal="center" vertical="center"/>
    </xf>
    <xf numFmtId="4" fontId="4" fillId="4" borderId="13" xfId="11" applyNumberFormat="1" applyFont="1" applyFill="1" applyBorder="1" applyAlignment="1">
      <alignment horizontal="center" vertical="center" wrapText="1"/>
    </xf>
    <xf numFmtId="4" fontId="4" fillId="4" borderId="14" xfId="11" applyNumberFormat="1" applyFont="1" applyFill="1" applyBorder="1" applyAlignment="1">
      <alignment horizontal="center" vertical="center" wrapText="1"/>
    </xf>
    <xf numFmtId="2" fontId="0" fillId="0" borderId="5" xfId="0" applyNumberFormat="1" applyFont="1" applyBorder="1" applyProtection="1">
      <protection locked="0"/>
    </xf>
    <xf numFmtId="0" fontId="4" fillId="4" borderId="15" xfId="16" applyFont="1" applyFill="1" applyBorder="1" applyAlignment="1">
      <alignment horizontal="center" vertical="top" wrapText="1"/>
    </xf>
    <xf numFmtId="0" fontId="14" fillId="0" borderId="16"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top" wrapText="1"/>
      <protection locked="0"/>
    </xf>
    <xf numFmtId="0" fontId="13" fillId="0" borderId="8" xfId="0" applyFont="1" applyBorder="1" applyAlignment="1" applyProtection="1">
      <alignment horizontal="center" vertical="center"/>
      <protection locked="0"/>
    </xf>
    <xf numFmtId="0" fontId="0" fillId="0" borderId="8" xfId="0" applyFont="1" applyBorder="1" applyAlignment="1" applyProtection="1">
      <alignment horizontal="center"/>
      <protection locked="0"/>
    </xf>
    <xf numFmtId="44" fontId="0" fillId="0" borderId="0" xfId="0" applyNumberFormat="1" applyFont="1" applyProtection="1">
      <protection locked="0"/>
    </xf>
    <xf numFmtId="44" fontId="0" fillId="0" borderId="0" xfId="18" applyFont="1" applyProtection="1">
      <protection locked="0"/>
    </xf>
    <xf numFmtId="43" fontId="0" fillId="0" borderId="0" xfId="17" applyFont="1" applyFill="1" applyProtection="1">
      <protection locked="0"/>
    </xf>
    <xf numFmtId="43" fontId="0" fillId="0" borderId="0" xfId="0" applyNumberFormat="1" applyFont="1" applyFill="1" applyProtection="1">
      <protection locked="0"/>
    </xf>
    <xf numFmtId="43" fontId="0" fillId="0" borderId="0" xfId="17" applyFont="1" applyFill="1" applyAlignment="1" applyProtection="1">
      <alignment horizontal="right"/>
      <protection locked="0"/>
    </xf>
    <xf numFmtId="0" fontId="0" fillId="0" borderId="0" xfId="0" applyFont="1" applyFill="1" applyProtection="1">
      <protection locked="0"/>
    </xf>
    <xf numFmtId="43" fontId="0" fillId="0" borderId="0" xfId="0" applyNumberFormat="1" applyFont="1" applyBorder="1" applyProtection="1">
      <protection locked="0"/>
    </xf>
    <xf numFmtId="2" fontId="13" fillId="0" borderId="6" xfId="0" applyNumberFormat="1" applyFont="1" applyFill="1" applyBorder="1" applyAlignment="1" applyProtection="1">
      <alignment vertical="center"/>
      <protection locked="0"/>
    </xf>
    <xf numFmtId="0" fontId="0" fillId="0" borderId="0" xfId="0" applyFont="1" applyAlignment="1" applyProtection="1">
      <protection locked="0"/>
    </xf>
    <xf numFmtId="0" fontId="16" fillId="0" borderId="9" xfId="0" applyFont="1" applyBorder="1" applyAlignment="1" applyProtection="1">
      <alignment horizontal="center" vertical="center" wrapText="1"/>
      <protection locked="0"/>
    </xf>
    <xf numFmtId="0" fontId="9" fillId="0" borderId="0" xfId="8" applyFont="1" applyBorder="1" applyAlignment="1" applyProtection="1">
      <alignment horizontal="center" vertical="top"/>
      <protection locked="0"/>
    </xf>
    <xf numFmtId="0" fontId="14" fillId="0" borderId="0" xfId="0" applyFont="1" applyFill="1" applyBorder="1" applyAlignment="1" applyProtection="1">
      <alignment horizontal="center" vertical="center" wrapText="1"/>
      <protection locked="0"/>
    </xf>
    <xf numFmtId="44" fontId="12" fillId="0" borderId="0" xfId="18" applyFont="1" applyBorder="1" applyProtection="1">
      <protection locked="0"/>
    </xf>
    <xf numFmtId="2" fontId="0" fillId="0" borderId="0" xfId="0" applyNumberFormat="1" applyFont="1" applyBorder="1" applyProtection="1">
      <protection locked="0"/>
    </xf>
    <xf numFmtId="2" fontId="13" fillId="0" borderId="0" xfId="0" applyNumberFormat="1" applyFont="1" applyFill="1" applyBorder="1" applyAlignment="1" applyProtection="1">
      <alignment vertical="center"/>
      <protection locked="0"/>
    </xf>
    <xf numFmtId="44" fontId="11" fillId="0" borderId="19" xfId="18" applyFont="1" applyBorder="1" applyProtection="1">
      <protection locked="0"/>
    </xf>
    <xf numFmtId="44" fontId="0" fillId="0" borderId="20" xfId="18" applyFont="1" applyBorder="1" applyProtection="1">
      <protection locked="0"/>
    </xf>
    <xf numFmtId="44" fontId="12" fillId="0" borderId="7" xfId="18" applyFont="1" applyBorder="1" applyProtection="1">
      <protection locked="0"/>
    </xf>
    <xf numFmtId="43" fontId="0" fillId="0" borderId="6" xfId="0" applyNumberFormat="1" applyFont="1" applyBorder="1" applyProtection="1">
      <protection locked="0"/>
    </xf>
    <xf numFmtId="43" fontId="0" fillId="0" borderId="7" xfId="0" applyNumberFormat="1" applyFont="1" applyBorder="1" applyProtection="1">
      <protection locked="0"/>
    </xf>
    <xf numFmtId="0" fontId="0" fillId="0" borderId="8" xfId="0" applyFont="1" applyBorder="1" applyProtection="1">
      <protection locked="0"/>
    </xf>
    <xf numFmtId="0" fontId="0" fillId="0" borderId="9" xfId="0" applyFont="1" applyBorder="1" applyProtection="1">
      <protection locked="0"/>
    </xf>
    <xf numFmtId="0" fontId="14" fillId="5" borderId="16" xfId="0" applyFont="1" applyFill="1" applyBorder="1" applyAlignment="1" applyProtection="1">
      <alignment horizontal="center" vertical="center" wrapText="1"/>
      <protection locked="0"/>
    </xf>
    <xf numFmtId="0" fontId="0" fillId="5" borderId="8" xfId="0" applyFont="1" applyFill="1" applyBorder="1" applyProtection="1">
      <protection locked="0"/>
    </xf>
    <xf numFmtId="44" fontId="7" fillId="5" borderId="5" xfId="18" applyFont="1" applyFill="1" applyBorder="1" applyProtection="1">
      <protection locked="0"/>
    </xf>
    <xf numFmtId="44" fontId="12" fillId="5" borderId="6" xfId="18" applyFont="1" applyFill="1" applyBorder="1" applyProtection="1">
      <protection locked="0"/>
    </xf>
    <xf numFmtId="43" fontId="0" fillId="5" borderId="5" xfId="17" applyFont="1" applyFill="1" applyBorder="1" applyProtection="1">
      <protection locked="0"/>
    </xf>
    <xf numFmtId="43" fontId="0" fillId="5" borderId="0" xfId="17" applyFont="1" applyFill="1" applyBorder="1" applyProtection="1">
      <protection locked="0"/>
    </xf>
    <xf numFmtId="2" fontId="0" fillId="5" borderId="5" xfId="0" applyNumberFormat="1" applyFont="1" applyFill="1" applyBorder="1" applyProtection="1">
      <protection locked="0"/>
    </xf>
    <xf numFmtId="43" fontId="0" fillId="5" borderId="6" xfId="0" applyNumberFormat="1" applyFont="1" applyFill="1" applyBorder="1" applyProtection="1">
      <protection locked="0"/>
    </xf>
    <xf numFmtId="0" fontId="0" fillId="5" borderId="21" xfId="0" applyFont="1" applyFill="1" applyBorder="1" applyProtection="1">
      <protection locked="0"/>
    </xf>
    <xf numFmtId="44" fontId="15" fillId="5" borderId="6" xfId="18" applyFont="1" applyFill="1" applyBorder="1" applyProtection="1">
      <protection locked="0"/>
    </xf>
    <xf numFmtId="44" fontId="0" fillId="5" borderId="0" xfId="18" applyFont="1" applyFill="1" applyBorder="1" applyProtection="1">
      <protection locked="0"/>
    </xf>
    <xf numFmtId="44" fontId="7" fillId="5" borderId="4" xfId="18" applyFont="1" applyFill="1" applyBorder="1" applyAlignment="1" applyProtection="1">
      <alignment wrapText="1"/>
      <protection locked="0"/>
    </xf>
    <xf numFmtId="43" fontId="11" fillId="5" borderId="17" xfId="0" applyNumberFormat="1" applyFont="1" applyFill="1" applyBorder="1" applyAlignment="1" applyProtection="1">
      <alignment wrapText="1"/>
      <protection locked="0"/>
    </xf>
    <xf numFmtId="2" fontId="13" fillId="5" borderId="4" xfId="0" applyNumberFormat="1" applyFont="1" applyFill="1" applyBorder="1" applyAlignment="1" applyProtection="1">
      <alignment wrapText="1"/>
      <protection locked="0"/>
    </xf>
    <xf numFmtId="2" fontId="13" fillId="5" borderId="17" xfId="0" applyNumberFormat="1" applyFont="1" applyFill="1" applyBorder="1" applyAlignment="1" applyProtection="1">
      <alignment wrapText="1"/>
      <protection locked="0"/>
    </xf>
    <xf numFmtId="44" fontId="11" fillId="0" borderId="0" xfId="18" applyFont="1" applyBorder="1" applyAlignment="1" applyProtection="1">
      <alignment wrapText="1"/>
      <protection locked="0"/>
    </xf>
    <xf numFmtId="43" fontId="11" fillId="0" borderId="5" xfId="17" applyFont="1" applyBorder="1" applyAlignment="1" applyProtection="1">
      <alignment wrapText="1"/>
      <protection locked="0"/>
    </xf>
    <xf numFmtId="43" fontId="11" fillId="0" borderId="0" xfId="17" applyFont="1" applyBorder="1" applyAlignment="1" applyProtection="1">
      <alignment wrapText="1"/>
      <protection locked="0"/>
    </xf>
    <xf numFmtId="43" fontId="11" fillId="0" borderId="6" xfId="0" applyNumberFormat="1" applyFont="1" applyBorder="1" applyAlignment="1" applyProtection="1">
      <alignment wrapText="1"/>
      <protection locked="0"/>
    </xf>
    <xf numFmtId="43" fontId="11" fillId="0" borderId="5" xfId="0" applyNumberFormat="1" applyFont="1" applyBorder="1" applyAlignment="1" applyProtection="1">
      <alignment wrapText="1"/>
      <protection locked="0"/>
    </xf>
    <xf numFmtId="0" fontId="11" fillId="0" borderId="6" xfId="0" applyFont="1" applyBorder="1" applyAlignment="1" applyProtection="1">
      <alignment wrapText="1"/>
      <protection locked="0"/>
    </xf>
    <xf numFmtId="0" fontId="11" fillId="0" borderId="6" xfId="0" applyFont="1" applyBorder="1" applyAlignment="1" applyProtection="1">
      <protection locked="0"/>
    </xf>
    <xf numFmtId="44" fontId="18" fillId="0" borderId="6" xfId="18" applyFont="1" applyBorder="1" applyAlignment="1" applyProtection="1">
      <alignment horizontal="right"/>
      <protection locked="0"/>
    </xf>
    <xf numFmtId="43" fontId="11" fillId="0" borderId="5" xfId="0" applyNumberFormat="1" applyFont="1" applyBorder="1" applyAlignment="1" applyProtection="1">
      <protection locked="0"/>
    </xf>
    <xf numFmtId="44" fontId="7" fillId="5" borderId="5" xfId="18" applyFont="1" applyFill="1" applyBorder="1" applyAlignment="1" applyProtection="1">
      <protection locked="0"/>
    </xf>
    <xf numFmtId="44" fontId="11" fillId="5" borderId="0" xfId="18" applyFont="1" applyFill="1" applyBorder="1" applyAlignment="1" applyProtection="1">
      <protection locked="0"/>
    </xf>
    <xf numFmtId="43" fontId="11" fillId="5" borderId="0" xfId="17" applyFont="1" applyFill="1" applyBorder="1" applyAlignment="1" applyProtection="1">
      <protection locked="0"/>
    </xf>
    <xf numFmtId="43" fontId="11" fillId="5" borderId="6" xfId="0" applyNumberFormat="1" applyFont="1" applyFill="1" applyBorder="1" applyAlignment="1" applyProtection="1">
      <protection locked="0"/>
    </xf>
    <xf numFmtId="2" fontId="13" fillId="5" borderId="5" xfId="0" applyNumberFormat="1" applyFont="1" applyFill="1" applyBorder="1" applyAlignment="1" applyProtection="1">
      <protection locked="0"/>
    </xf>
    <xf numFmtId="2" fontId="13" fillId="5" borderId="6" xfId="0" applyNumberFormat="1" applyFont="1" applyFill="1" applyBorder="1" applyAlignment="1" applyProtection="1">
      <protection locked="0"/>
    </xf>
    <xf numFmtId="44" fontId="11" fillId="0" borderId="5" xfId="18" applyFont="1" applyBorder="1" applyAlignment="1" applyProtection="1">
      <protection locked="0"/>
    </xf>
    <xf numFmtId="44" fontId="11" fillId="0" borderId="0" xfId="18" applyFont="1" applyBorder="1" applyAlignment="1" applyProtection="1">
      <protection locked="0"/>
    </xf>
    <xf numFmtId="44" fontId="9" fillId="0" borderId="6" xfId="18" applyFont="1" applyBorder="1" applyAlignment="1" applyProtection="1">
      <protection locked="0"/>
    </xf>
    <xf numFmtId="43" fontId="11" fillId="0" borderId="5" xfId="17" applyFont="1" applyBorder="1" applyAlignment="1" applyProtection="1">
      <protection locked="0"/>
    </xf>
    <xf numFmtId="43" fontId="11" fillId="0" borderId="0" xfId="17" applyFont="1" applyBorder="1" applyAlignment="1" applyProtection="1">
      <protection locked="0"/>
    </xf>
    <xf numFmtId="43" fontId="11" fillId="0" borderId="6" xfId="0" applyNumberFormat="1" applyFont="1" applyBorder="1" applyAlignment="1" applyProtection="1">
      <protection locked="0"/>
    </xf>
    <xf numFmtId="8" fontId="17" fillId="5" borderId="17" xfId="0" applyNumberFormat="1" applyFont="1" applyFill="1" applyBorder="1" applyAlignment="1" applyProtection="1">
      <alignment horizontal="right" wrapText="1"/>
      <protection locked="0"/>
    </xf>
    <xf numFmtId="44" fontId="11" fillId="5" borderId="6" xfId="18" applyFont="1" applyFill="1" applyBorder="1" applyAlignment="1" applyProtection="1">
      <protection locked="0"/>
    </xf>
    <xf numFmtId="43" fontId="13" fillId="5" borderId="4" xfId="17" applyFont="1" applyFill="1" applyBorder="1" applyAlignment="1" applyProtection="1">
      <alignment horizontal="center" wrapText="1"/>
      <protection locked="0"/>
    </xf>
    <xf numFmtId="43" fontId="11" fillId="5" borderId="18" xfId="17" applyFont="1" applyFill="1" applyBorder="1" applyAlignment="1" applyProtection="1">
      <alignment wrapText="1"/>
      <protection locked="0"/>
    </xf>
    <xf numFmtId="43" fontId="11" fillId="5" borderId="5" xfId="17" applyFont="1" applyFill="1" applyBorder="1" applyAlignment="1" applyProtection="1">
      <protection locked="0"/>
    </xf>
    <xf numFmtId="43" fontId="0" fillId="0" borderId="20" xfId="17" applyFont="1" applyBorder="1" applyProtection="1">
      <protection locked="0"/>
    </xf>
    <xf numFmtId="43" fontId="0" fillId="0" borderId="19" xfId="0" applyNumberFormat="1" applyFont="1" applyBorder="1" applyAlignment="1" applyProtection="1">
      <protection locked="0"/>
    </xf>
    <xf numFmtId="0" fontId="0" fillId="0" borderId="7" xfId="0" applyFont="1" applyBorder="1" applyAlignment="1" applyProtection="1">
      <protection locked="0"/>
    </xf>
    <xf numFmtId="0" fontId="4" fillId="4" borderId="21" xfId="16" applyFont="1" applyFill="1" applyBorder="1" applyAlignment="1">
      <alignment horizontal="center" vertical="top" wrapText="1"/>
    </xf>
    <xf numFmtId="0" fontId="13" fillId="0" borderId="21"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44" fontId="17" fillId="5" borderId="18" xfId="0" applyNumberFormat="1" applyFont="1" applyFill="1" applyBorder="1" applyAlignment="1" applyProtection="1">
      <alignment horizontal="right" wrapText="1"/>
      <protection locked="0"/>
    </xf>
    <xf numFmtId="0" fontId="16" fillId="0" borderId="8" xfId="0" applyFont="1" applyBorder="1" applyAlignment="1" applyProtection="1">
      <alignment horizontal="center" vertical="center" wrapText="1"/>
      <protection locked="0"/>
    </xf>
    <xf numFmtId="44" fontId="9" fillId="0" borderId="0" xfId="18" applyFont="1" applyBorder="1" applyAlignment="1" applyProtection="1">
      <alignment wrapText="1"/>
      <protection locked="0"/>
    </xf>
    <xf numFmtId="43" fontId="0" fillId="0" borderId="0" xfId="0" applyNumberFormat="1" applyFont="1" applyProtection="1">
      <protection locked="0"/>
    </xf>
    <xf numFmtId="43" fontId="9" fillId="5" borderId="5" xfId="17" applyFont="1" applyFill="1" applyBorder="1" applyAlignment="1" applyProtection="1">
      <protection locked="0"/>
    </xf>
    <xf numFmtId="43" fontId="9" fillId="5" borderId="5" xfId="17" applyFont="1" applyFill="1" applyBorder="1" applyProtection="1">
      <protection locked="0"/>
    </xf>
    <xf numFmtId="43" fontId="9" fillId="0" borderId="5" xfId="17" applyFont="1" applyBorder="1" applyProtection="1">
      <protection locked="0"/>
    </xf>
    <xf numFmtId="0" fontId="4" fillId="4" borderId="10" xfId="11" applyFont="1" applyFill="1" applyBorder="1" applyAlignment="1">
      <alignment horizontal="left" vertical="center"/>
    </xf>
    <xf numFmtId="44" fontId="11" fillId="0" borderId="6" xfId="18" applyFont="1" applyBorder="1" applyProtection="1">
      <protection locked="0"/>
    </xf>
    <xf numFmtId="43" fontId="13" fillId="5" borderId="18" xfId="17" applyFont="1" applyFill="1" applyBorder="1" applyAlignment="1" applyProtection="1">
      <alignment horizontal="center" wrapText="1"/>
      <protection locked="0"/>
    </xf>
    <xf numFmtId="2" fontId="11" fillId="5" borderId="4" xfId="0" applyNumberFormat="1" applyFont="1" applyFill="1" applyBorder="1" applyAlignment="1" applyProtection="1">
      <alignment wrapText="1"/>
      <protection locked="0"/>
    </xf>
    <xf numFmtId="2" fontId="11" fillId="0" borderId="5" xfId="0" applyNumberFormat="1" applyFont="1" applyBorder="1" applyAlignment="1" applyProtection="1">
      <protection locked="0"/>
    </xf>
    <xf numFmtId="2" fontId="11" fillId="5" borderId="5" xfId="0" applyNumberFormat="1" applyFont="1" applyFill="1" applyBorder="1" applyAlignment="1" applyProtection="1">
      <protection locked="0"/>
    </xf>
    <xf numFmtId="2" fontId="0" fillId="0" borderId="19" xfId="0" applyNumberFormat="1" applyFont="1" applyBorder="1" applyProtection="1">
      <protection locked="0"/>
    </xf>
    <xf numFmtId="43" fontId="0" fillId="0" borderId="0" xfId="17" applyFont="1" applyFill="1" applyAlignment="1" applyProtection="1">
      <alignment horizontal="left"/>
      <protection locked="0"/>
    </xf>
    <xf numFmtId="0" fontId="18" fillId="0" borderId="0" xfId="0" applyFont="1" applyBorder="1" applyAlignment="1" applyProtection="1">
      <alignment horizontal="center" vertical="center" wrapText="1"/>
      <protection locked="0"/>
    </xf>
    <xf numFmtId="43" fontId="9" fillId="0" borderId="19" xfId="17" applyFont="1" applyBorder="1" applyProtection="1">
      <protection locked="0"/>
    </xf>
    <xf numFmtId="0" fontId="9" fillId="0" borderId="0" xfId="0" applyFont="1" applyProtection="1">
      <protection locked="0"/>
    </xf>
    <xf numFmtId="0" fontId="0" fillId="0" borderId="0" xfId="0" applyProtection="1">
      <protection locked="0"/>
    </xf>
    <xf numFmtId="0" fontId="11" fillId="0" borderId="0" xfId="7" applyFont="1" applyAlignment="1" applyProtection="1">
      <alignment vertical="top"/>
      <protection locked="0"/>
    </xf>
    <xf numFmtId="43" fontId="0" fillId="0" borderId="0" xfId="17" applyFont="1" applyFill="1" applyAlignment="1" applyProtection="1">
      <alignment wrapText="1"/>
      <protection locked="0"/>
    </xf>
    <xf numFmtId="43" fontId="19" fillId="0" borderId="0" xfId="17" applyFont="1" applyFill="1" applyAlignment="1" applyProtection="1">
      <alignment wrapText="1"/>
      <protection locked="0"/>
    </xf>
    <xf numFmtId="0" fontId="0" fillId="0" borderId="0" xfId="0" applyFont="1" applyFill="1" applyAlignment="1" applyProtection="1">
      <alignment wrapText="1"/>
      <protection locked="0"/>
    </xf>
    <xf numFmtId="0" fontId="0" fillId="0" borderId="0" xfId="0" applyFont="1" applyAlignment="1" applyProtection="1">
      <alignment wrapText="1"/>
      <protection locked="0"/>
    </xf>
    <xf numFmtId="0" fontId="4" fillId="4" borderId="2" xfId="0" applyFont="1" applyFill="1" applyBorder="1" applyAlignment="1" applyProtection="1">
      <alignment horizontal="center" wrapText="1"/>
      <protection locked="0"/>
    </xf>
    <xf numFmtId="0" fontId="4" fillId="4" borderId="1" xfId="0" applyFont="1" applyFill="1" applyBorder="1" applyAlignment="1" applyProtection="1">
      <alignment horizont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zoomScale="98" zoomScaleNormal="98" workbookViewId="0">
      <selection activeCell="A44" sqref="A1:P44"/>
    </sheetView>
  </sheetViews>
  <sheetFormatPr baseColWidth="10" defaultColWidth="12" defaultRowHeight="11.25" x14ac:dyDescent="0.2"/>
  <cols>
    <col min="1" max="1" width="14" style="4" customWidth="1"/>
    <col min="2" max="2" width="38.83203125" style="4" customWidth="1"/>
    <col min="3" max="3" width="37.33203125" style="4" customWidth="1"/>
    <col min="4" max="4" width="15.5" style="4" customWidth="1"/>
    <col min="5" max="5" width="19" style="4" customWidth="1"/>
    <col min="6" max="6" width="17.33203125" style="4" bestFit="1" customWidth="1"/>
    <col min="7" max="7" width="18.1640625" style="4" customWidth="1"/>
    <col min="8" max="8" width="14.33203125" style="4" customWidth="1"/>
    <col min="9" max="9" width="13.33203125" style="4" customWidth="1"/>
    <col min="10" max="10" width="14.6640625" style="4" customWidth="1"/>
    <col min="11" max="12" width="11.83203125" style="4" customWidth="1"/>
    <col min="13" max="13" width="13.6640625" style="4" customWidth="1"/>
    <col min="14" max="14" width="14.83203125" style="4" customWidth="1"/>
    <col min="15" max="15" width="0" style="4" hidden="1" customWidth="1"/>
    <col min="16" max="16" width="14" style="4" bestFit="1" customWidth="1"/>
    <col min="17" max="17" width="13" style="4" bestFit="1" customWidth="1"/>
    <col min="18" max="16384" width="12" style="4"/>
  </cols>
  <sheetData>
    <row r="1" spans="1:18" s="1" customFormat="1" ht="35.1" customHeight="1" thickBot="1" x14ac:dyDescent="0.25">
      <c r="A1" s="133" t="s">
        <v>95</v>
      </c>
      <c r="B1" s="133"/>
      <c r="C1" s="133"/>
      <c r="D1" s="133"/>
      <c r="E1" s="134"/>
      <c r="F1" s="134"/>
      <c r="G1" s="134"/>
      <c r="H1" s="134"/>
      <c r="I1" s="134"/>
      <c r="J1" s="134"/>
      <c r="K1" s="134"/>
      <c r="L1" s="134"/>
      <c r="M1" s="134"/>
      <c r="N1" s="134"/>
    </row>
    <row r="2" spans="1:18" s="1" customFormat="1" ht="12.75" customHeight="1" thickBot="1" x14ac:dyDescent="0.25">
      <c r="A2" s="11"/>
      <c r="B2" s="11"/>
      <c r="C2" s="11"/>
      <c r="D2" s="18"/>
      <c r="E2" s="20"/>
      <c r="F2" s="21" t="s">
        <v>2</v>
      </c>
      <c r="G2" s="22"/>
      <c r="H2" s="20"/>
      <c r="I2" s="21" t="s">
        <v>8</v>
      </c>
      <c r="J2" s="22"/>
      <c r="K2" s="28" t="s">
        <v>15</v>
      </c>
      <c r="L2" s="22"/>
      <c r="M2" s="116" t="s">
        <v>14</v>
      </c>
      <c r="N2" s="31"/>
    </row>
    <row r="3" spans="1:18" s="1" customFormat="1" ht="37.9" customHeight="1" thickBot="1" x14ac:dyDescent="0.25">
      <c r="A3" s="106" t="s">
        <v>16</v>
      </c>
      <c r="B3" s="35" t="s">
        <v>0</v>
      </c>
      <c r="C3" s="35" t="s">
        <v>5</v>
      </c>
      <c r="D3" s="19" t="s">
        <v>1</v>
      </c>
      <c r="E3" s="23" t="s">
        <v>3</v>
      </c>
      <c r="F3" s="14" t="s">
        <v>4</v>
      </c>
      <c r="G3" s="24" t="s">
        <v>6</v>
      </c>
      <c r="H3" s="23" t="s">
        <v>9</v>
      </c>
      <c r="I3" s="14" t="s">
        <v>4</v>
      </c>
      <c r="J3" s="24" t="s">
        <v>7</v>
      </c>
      <c r="K3" s="29" t="s">
        <v>10</v>
      </c>
      <c r="L3" s="30" t="s">
        <v>11</v>
      </c>
      <c r="M3" s="32" t="s">
        <v>12</v>
      </c>
      <c r="N3" s="33" t="s">
        <v>13</v>
      </c>
    </row>
    <row r="4" spans="1:18" ht="44.45" customHeight="1" x14ac:dyDescent="0.2">
      <c r="A4" s="107" t="s">
        <v>67</v>
      </c>
      <c r="B4" s="62" t="s">
        <v>40</v>
      </c>
      <c r="C4" s="62" t="s">
        <v>72</v>
      </c>
      <c r="D4" s="70">
        <v>5057</v>
      </c>
      <c r="E4" s="73">
        <f>+E5+E6</f>
        <v>259889160.79000002</v>
      </c>
      <c r="F4" s="109">
        <f>+E4+F5+F6</f>
        <v>269606019.16000003</v>
      </c>
      <c r="G4" s="98">
        <f>+G5+G6</f>
        <v>269606019.14999998</v>
      </c>
      <c r="H4" s="100">
        <f>+SUM(H5:H6)</f>
        <v>459428.13675508805</v>
      </c>
      <c r="I4" s="101">
        <v>0</v>
      </c>
      <c r="J4" s="118">
        <f>+SUM(J5:J6)</f>
        <v>428631.89</v>
      </c>
      <c r="K4" s="119">
        <f>+K5+K6</f>
        <v>99.999999996290867</v>
      </c>
      <c r="L4" s="74">
        <v>0</v>
      </c>
      <c r="M4" s="75">
        <f>+J4*100/H4</f>
        <v>93.296830496146796</v>
      </c>
      <c r="N4" s="76">
        <v>0</v>
      </c>
      <c r="R4" s="112"/>
    </row>
    <row r="5" spans="1:18" ht="39" customHeight="1" x14ac:dyDescent="0.2">
      <c r="A5" s="38"/>
      <c r="B5" s="36" t="s">
        <v>41</v>
      </c>
      <c r="C5" s="36" t="s">
        <v>41</v>
      </c>
      <c r="D5" s="60">
        <v>5057</v>
      </c>
      <c r="E5" s="13">
        <v>244442819.40000001</v>
      </c>
      <c r="F5" s="111">
        <f>18600000-8729771.01</f>
        <v>9870228.9900000002</v>
      </c>
      <c r="G5" s="13">
        <v>254313048.38999996</v>
      </c>
      <c r="H5" s="78">
        <v>444577.94489508803</v>
      </c>
      <c r="I5" s="79">
        <v>0</v>
      </c>
      <c r="J5" s="79">
        <v>412799.33</v>
      </c>
      <c r="K5" s="120">
        <f>+G5*100/F4</f>
        <v>94.327659739330855</v>
      </c>
      <c r="L5" s="80">
        <v>0</v>
      </c>
      <c r="M5" s="81">
        <f>+J5*100/H4</f>
        <v>89.850685444643347</v>
      </c>
      <c r="N5" s="82">
        <v>0</v>
      </c>
      <c r="P5" s="4" t="s">
        <v>83</v>
      </c>
    </row>
    <row r="6" spans="1:18" ht="41.25" customHeight="1" x14ac:dyDescent="0.2">
      <c r="A6" s="38"/>
      <c r="B6" s="36" t="s">
        <v>42</v>
      </c>
      <c r="C6" s="36" t="s">
        <v>42</v>
      </c>
      <c r="D6" s="60">
        <v>5057</v>
      </c>
      <c r="E6" s="13">
        <v>15446341.390000001</v>
      </c>
      <c r="F6" s="77">
        <v>-153370.62</v>
      </c>
      <c r="G6" s="13">
        <v>15292970.76</v>
      </c>
      <c r="H6" s="78">
        <v>14850.191860000001</v>
      </c>
      <c r="I6" s="79">
        <v>0</v>
      </c>
      <c r="J6" s="79">
        <v>15832.56</v>
      </c>
      <c r="K6" s="120">
        <f>+G6*100/F4</f>
        <v>5.6723402569600099</v>
      </c>
      <c r="L6" s="80">
        <v>0</v>
      </c>
      <c r="M6" s="81">
        <f>+J6*100/H4</f>
        <v>3.4461450515034566</v>
      </c>
      <c r="N6" s="82">
        <v>0</v>
      </c>
      <c r="P6" s="4" t="s">
        <v>83</v>
      </c>
      <c r="Q6" s="43"/>
    </row>
    <row r="7" spans="1:18" ht="77.45" customHeight="1" x14ac:dyDescent="0.2">
      <c r="A7" s="38" t="s">
        <v>68</v>
      </c>
      <c r="B7" s="62" t="s">
        <v>43</v>
      </c>
      <c r="C7" s="62" t="s">
        <v>70</v>
      </c>
      <c r="D7" s="63">
        <v>5057</v>
      </c>
      <c r="E7" s="86">
        <f>+SUM(E8:E12)</f>
        <v>50706448.380000003</v>
      </c>
      <c r="F7" s="87">
        <f>+E7+F8+F9+F10+F11+F12</f>
        <v>49954687.360000014</v>
      </c>
      <c r="G7" s="99">
        <f>+SUM(G8:G12)</f>
        <v>49954687.359999992</v>
      </c>
      <c r="H7" s="102">
        <f>+SUM(H8:H12)</f>
        <v>5736000</v>
      </c>
      <c r="I7" s="88">
        <v>0</v>
      </c>
      <c r="J7" s="88">
        <f>+SUM(J8:J12)</f>
        <v>5677503.1499999994</v>
      </c>
      <c r="K7" s="121">
        <f>+SUM(K8:K12)</f>
        <v>99.999999999999957</v>
      </c>
      <c r="L7" s="89">
        <v>0</v>
      </c>
      <c r="M7" s="90">
        <f>+SUM(M8:M12)</f>
        <v>98.980180439330553</v>
      </c>
      <c r="N7" s="91">
        <v>0</v>
      </c>
      <c r="P7" s="44"/>
      <c r="Q7" s="45"/>
    </row>
    <row r="8" spans="1:18" ht="43.5" customHeight="1" thickBot="1" x14ac:dyDescent="0.25">
      <c r="A8" s="38"/>
      <c r="B8" s="49" t="s">
        <v>44</v>
      </c>
      <c r="C8" s="49" t="s">
        <v>44</v>
      </c>
      <c r="D8" s="60">
        <v>5057</v>
      </c>
      <c r="E8" s="92">
        <v>23904051.07</v>
      </c>
      <c r="F8" s="77">
        <v>-258196.76</v>
      </c>
      <c r="G8" s="94">
        <v>23645854.309999999</v>
      </c>
      <c r="H8" s="95">
        <v>2995200</v>
      </c>
      <c r="I8" s="96">
        <v>0</v>
      </c>
      <c r="J8" s="96">
        <v>2870059.6799999997</v>
      </c>
      <c r="K8" s="120">
        <f>+G8*100/F7</f>
        <v>47.33460573898784</v>
      </c>
      <c r="L8" s="97">
        <v>0</v>
      </c>
      <c r="M8" s="81">
        <f>+J8*100/H7</f>
        <v>50.035907949790797</v>
      </c>
      <c r="N8" s="82">
        <v>0</v>
      </c>
      <c r="O8" s="4" t="s">
        <v>63</v>
      </c>
      <c r="P8" s="129" t="s">
        <v>84</v>
      </c>
      <c r="Q8" s="45"/>
    </row>
    <row r="9" spans="1:18" ht="58.5" customHeight="1" thickBot="1" x14ac:dyDescent="0.25">
      <c r="A9" s="38"/>
      <c r="B9" s="49" t="s">
        <v>46</v>
      </c>
      <c r="C9" s="49" t="s">
        <v>46</v>
      </c>
      <c r="D9" s="60">
        <v>5057</v>
      </c>
      <c r="E9" s="92">
        <v>6199081.5599999996</v>
      </c>
      <c r="F9" s="77">
        <v>-61498.83</v>
      </c>
      <c r="G9" s="13">
        <v>6137582.7300000004</v>
      </c>
      <c r="H9" s="95">
        <v>936000</v>
      </c>
      <c r="I9" s="96">
        <v>0</v>
      </c>
      <c r="J9" s="96">
        <v>834722.81</v>
      </c>
      <c r="K9" s="120">
        <f>+G9*100/F7</f>
        <v>12.286299953734709</v>
      </c>
      <c r="L9" s="97">
        <v>0</v>
      </c>
      <c r="M9" s="81">
        <f>+J9*100/H7</f>
        <v>14.552350244072525</v>
      </c>
      <c r="N9" s="83">
        <v>0</v>
      </c>
      <c r="O9" s="4" t="s">
        <v>63</v>
      </c>
      <c r="P9" s="42" t="s">
        <v>85</v>
      </c>
      <c r="Q9" s="45"/>
    </row>
    <row r="10" spans="1:18" ht="58.5" customHeight="1" thickBot="1" x14ac:dyDescent="0.25">
      <c r="A10" s="38"/>
      <c r="B10" s="49" t="s">
        <v>47</v>
      </c>
      <c r="C10" s="49" t="s">
        <v>47</v>
      </c>
      <c r="D10" s="60">
        <v>5057</v>
      </c>
      <c r="E10" s="92">
        <v>16399899.68</v>
      </c>
      <c r="F10" s="77">
        <v>-162697.57999999999</v>
      </c>
      <c r="G10" s="13">
        <v>16237202.099999996</v>
      </c>
      <c r="H10" s="95">
        <v>1310400</v>
      </c>
      <c r="I10" s="96">
        <v>0</v>
      </c>
      <c r="J10" s="96">
        <v>1584821.07</v>
      </c>
      <c r="K10" s="120">
        <f>+G10*100/F7</f>
        <v>32.503860914964982</v>
      </c>
      <c r="L10" s="97">
        <v>0</v>
      </c>
      <c r="M10" s="81">
        <f>+J10*100/H7</f>
        <v>27.629377092050209</v>
      </c>
      <c r="N10" s="83">
        <v>0</v>
      </c>
      <c r="O10" s="4" t="s">
        <v>63</v>
      </c>
      <c r="P10" s="129" t="s">
        <v>86</v>
      </c>
      <c r="Q10" s="45"/>
    </row>
    <row r="11" spans="1:18" ht="58.5" customHeight="1" thickBot="1" x14ac:dyDescent="0.25">
      <c r="A11" s="38"/>
      <c r="B11" s="49" t="s">
        <v>48</v>
      </c>
      <c r="C11" s="49" t="s">
        <v>48</v>
      </c>
      <c r="D11" s="60">
        <v>5057</v>
      </c>
      <c r="E11" s="92">
        <v>2840857.11</v>
      </c>
      <c r="F11" s="77">
        <v>-42274.6899999999</v>
      </c>
      <c r="G11" s="94">
        <v>2798582.42</v>
      </c>
      <c r="H11" s="95">
        <v>374400</v>
      </c>
      <c r="I11" s="96">
        <v>0</v>
      </c>
      <c r="J11" s="96">
        <v>285126.06</v>
      </c>
      <c r="K11" s="120">
        <f>+G11*100/F7</f>
        <v>5.6022418873967288</v>
      </c>
      <c r="L11" s="97">
        <v>0</v>
      </c>
      <c r="M11" s="81">
        <f>+J11*100/H7</f>
        <v>4.9708169456066944</v>
      </c>
      <c r="N11" s="83">
        <v>0</v>
      </c>
      <c r="O11" s="4" t="s">
        <v>62</v>
      </c>
      <c r="P11" s="129" t="s">
        <v>87</v>
      </c>
      <c r="Q11" s="45"/>
    </row>
    <row r="12" spans="1:18" ht="30" customHeight="1" thickBot="1" x14ac:dyDescent="0.25">
      <c r="A12" s="38"/>
      <c r="B12" s="49" t="s">
        <v>49</v>
      </c>
      <c r="C12" s="49" t="s">
        <v>49</v>
      </c>
      <c r="D12" s="60">
        <v>5057</v>
      </c>
      <c r="E12" s="92">
        <v>1362558.96</v>
      </c>
      <c r="F12" s="77">
        <v>-227093.16</v>
      </c>
      <c r="G12" s="94">
        <v>1135465.7999999998</v>
      </c>
      <c r="H12" s="95">
        <v>120000</v>
      </c>
      <c r="I12" s="96">
        <v>0</v>
      </c>
      <c r="J12" s="96">
        <v>102773.53</v>
      </c>
      <c r="K12" s="120">
        <f>+G12*100/F7</f>
        <v>2.272991504915705</v>
      </c>
      <c r="L12" s="97">
        <v>0</v>
      </c>
      <c r="M12" s="81">
        <f>+J12*100/H7</f>
        <v>1.7917282078103207</v>
      </c>
      <c r="N12" s="83">
        <v>0</v>
      </c>
      <c r="O12" s="4" t="s">
        <v>62</v>
      </c>
      <c r="P12" s="130" t="s">
        <v>88</v>
      </c>
      <c r="Q12" s="45"/>
    </row>
    <row r="13" spans="1:18" ht="61.9" customHeight="1" x14ac:dyDescent="0.2">
      <c r="A13" s="38" t="s">
        <v>69</v>
      </c>
      <c r="B13" s="62" t="s">
        <v>55</v>
      </c>
      <c r="C13" s="62" t="s">
        <v>71</v>
      </c>
      <c r="D13" s="63">
        <v>5057</v>
      </c>
      <c r="E13" s="86">
        <f>+SUM(E14)</f>
        <v>47837726.619999997</v>
      </c>
      <c r="F13" s="87">
        <f>+E13+F14</f>
        <v>50285433.75</v>
      </c>
      <c r="G13" s="99">
        <f>+SUM(G14)</f>
        <v>50285433.749999993</v>
      </c>
      <c r="H13" s="102">
        <f>+SUM(H14)</f>
        <v>6187.3199999999988</v>
      </c>
      <c r="I13" s="88">
        <v>0</v>
      </c>
      <c r="J13" s="88">
        <f>+SUM(J14)</f>
        <v>6187.3199999999988</v>
      </c>
      <c r="K13" s="121">
        <f>+SUM(K14)</f>
        <v>99.999999999999986</v>
      </c>
      <c r="L13" s="89">
        <v>0</v>
      </c>
      <c r="M13" s="90">
        <f>+SUM(M14)</f>
        <v>100</v>
      </c>
      <c r="N13" s="91">
        <v>0</v>
      </c>
      <c r="P13" s="44"/>
      <c r="Q13" s="45"/>
    </row>
    <row r="14" spans="1:18" ht="41.25" customHeight="1" thickBot="1" x14ac:dyDescent="0.25">
      <c r="A14" s="38"/>
      <c r="B14" s="49" t="s">
        <v>45</v>
      </c>
      <c r="C14" s="49" t="s">
        <v>45</v>
      </c>
      <c r="D14" s="60">
        <v>5057</v>
      </c>
      <c r="E14" s="92">
        <v>47837726.619999997</v>
      </c>
      <c r="F14" s="93">
        <f>2569967.17-122260.04</f>
        <v>2447707.13</v>
      </c>
      <c r="G14" s="84">
        <v>50285433.749999993</v>
      </c>
      <c r="H14" s="95">
        <v>6187.3199999999988</v>
      </c>
      <c r="I14" s="96">
        <v>0</v>
      </c>
      <c r="J14" s="96">
        <v>6187.3199999999988</v>
      </c>
      <c r="K14" s="120">
        <f>+G14*100/F13</f>
        <v>99.999999999999986</v>
      </c>
      <c r="L14" s="97">
        <v>0</v>
      </c>
      <c r="M14" s="85">
        <f>+J14*100/H13</f>
        <v>100</v>
      </c>
      <c r="N14" s="83">
        <v>0</v>
      </c>
      <c r="O14" s="4" t="s">
        <v>63</v>
      </c>
      <c r="P14" s="131" t="s">
        <v>89</v>
      </c>
      <c r="Q14" s="45"/>
    </row>
    <row r="15" spans="1:18" ht="52.9" customHeight="1" x14ac:dyDescent="0.2">
      <c r="A15" s="38" t="s">
        <v>82</v>
      </c>
      <c r="B15" s="62" t="s">
        <v>56</v>
      </c>
      <c r="C15" s="62" t="s">
        <v>73</v>
      </c>
      <c r="D15" s="63">
        <v>5057</v>
      </c>
      <c r="E15" s="64">
        <f>+SUM(E16+E17)</f>
        <v>0</v>
      </c>
      <c r="F15" s="72">
        <v>0</v>
      </c>
      <c r="G15" s="65">
        <v>0</v>
      </c>
      <c r="H15" s="66">
        <v>0</v>
      </c>
      <c r="I15" s="67">
        <v>0</v>
      </c>
      <c r="J15" s="67">
        <v>0</v>
      </c>
      <c r="K15" s="68">
        <v>0</v>
      </c>
      <c r="L15" s="69"/>
      <c r="M15" s="68">
        <v>0</v>
      </c>
      <c r="N15" s="91">
        <v>0</v>
      </c>
    </row>
    <row r="16" spans="1:18" ht="30" customHeight="1" x14ac:dyDescent="0.2">
      <c r="A16" s="39"/>
      <c r="B16" s="36" t="s">
        <v>50</v>
      </c>
      <c r="C16" s="36" t="s">
        <v>50</v>
      </c>
      <c r="D16" s="60">
        <v>5057</v>
      </c>
      <c r="E16" s="25">
        <v>0</v>
      </c>
      <c r="F16" s="16">
        <v>0</v>
      </c>
      <c r="G16" s="26">
        <v>0</v>
      </c>
      <c r="H16" s="27">
        <v>0</v>
      </c>
      <c r="I16" s="17">
        <v>0</v>
      </c>
      <c r="J16" s="17">
        <v>0</v>
      </c>
      <c r="K16" s="34">
        <f>+G16*100/E12</f>
        <v>0</v>
      </c>
      <c r="L16" s="58">
        <v>0</v>
      </c>
      <c r="M16" s="34">
        <f>+I16*100/G12</f>
        <v>0</v>
      </c>
      <c r="N16" s="82">
        <v>0</v>
      </c>
    </row>
    <row r="17" spans="1:17" ht="30" customHeight="1" x14ac:dyDescent="0.2">
      <c r="A17" s="38"/>
      <c r="B17" s="37" t="s">
        <v>51</v>
      </c>
      <c r="C17" s="37" t="s">
        <v>51</v>
      </c>
      <c r="D17" s="60">
        <v>5057</v>
      </c>
      <c r="E17" s="25">
        <v>0</v>
      </c>
      <c r="F17" s="16">
        <v>0</v>
      </c>
      <c r="G17" s="26">
        <v>0</v>
      </c>
      <c r="H17" s="27">
        <v>0</v>
      </c>
      <c r="I17" s="17">
        <v>0</v>
      </c>
      <c r="J17" s="17">
        <v>0</v>
      </c>
      <c r="K17" s="34">
        <v>0</v>
      </c>
      <c r="L17" s="58">
        <v>0</v>
      </c>
      <c r="M17" s="34">
        <v>0</v>
      </c>
      <c r="N17" s="82">
        <v>0</v>
      </c>
    </row>
    <row r="18" spans="1:17" ht="45" x14ac:dyDescent="0.2">
      <c r="A18" s="39" t="s">
        <v>81</v>
      </c>
      <c r="B18" s="62" t="s">
        <v>57</v>
      </c>
      <c r="C18" s="62" t="s">
        <v>74</v>
      </c>
      <c r="D18" s="63">
        <v>5057</v>
      </c>
      <c r="E18" s="64">
        <f>+SUM(E19)</f>
        <v>1000000</v>
      </c>
      <c r="F18" s="72">
        <v>0</v>
      </c>
      <c r="G18" s="65">
        <v>999999.12</v>
      </c>
      <c r="H18" s="102">
        <f>+SUM(H19)</f>
        <v>250</v>
      </c>
      <c r="I18" s="88">
        <v>0</v>
      </c>
      <c r="J18" s="88">
        <v>303</v>
      </c>
      <c r="K18" s="121">
        <f>+SUM(K19)</f>
        <v>99.999911999999995</v>
      </c>
      <c r="L18" s="89">
        <v>0</v>
      </c>
      <c r="M18" s="90">
        <f>+M19</f>
        <v>121.2</v>
      </c>
      <c r="N18" s="91">
        <v>0</v>
      </c>
    </row>
    <row r="19" spans="1:17" ht="22.5" x14ac:dyDescent="0.2">
      <c r="A19" s="39"/>
      <c r="B19" s="36" t="s">
        <v>53</v>
      </c>
      <c r="C19" s="36" t="s">
        <v>53</v>
      </c>
      <c r="D19" s="60">
        <v>5057</v>
      </c>
      <c r="E19" s="25">
        <v>1000000</v>
      </c>
      <c r="F19" s="16">
        <v>0</v>
      </c>
      <c r="G19" s="26">
        <v>999999.12</v>
      </c>
      <c r="H19" s="27">
        <v>250</v>
      </c>
      <c r="I19" s="17">
        <v>0</v>
      </c>
      <c r="J19" s="17">
        <v>303</v>
      </c>
      <c r="K19" s="120">
        <f>+G19*100/E18</f>
        <v>99.999911999999995</v>
      </c>
      <c r="L19" s="97">
        <v>0</v>
      </c>
      <c r="M19" s="85">
        <f>+J19*100/H18</f>
        <v>121.2</v>
      </c>
      <c r="N19" s="47">
        <v>0</v>
      </c>
      <c r="P19" s="124" t="s">
        <v>90</v>
      </c>
    </row>
    <row r="20" spans="1:17" ht="45" x14ac:dyDescent="0.2">
      <c r="A20" s="39" t="s">
        <v>80</v>
      </c>
      <c r="B20" s="62" t="s">
        <v>60</v>
      </c>
      <c r="C20" s="62" t="s">
        <v>75</v>
      </c>
      <c r="D20" s="63">
        <v>5057</v>
      </c>
      <c r="E20" s="64">
        <f>+E21+E22</f>
        <v>805358.5</v>
      </c>
      <c r="F20" s="72">
        <f>+SUM(F21:F22)</f>
        <v>-18039.03</v>
      </c>
      <c r="G20" s="65">
        <v>787319.47</v>
      </c>
      <c r="H20" s="114">
        <f>+H21+H22</f>
        <v>8640000</v>
      </c>
      <c r="I20" s="67">
        <v>0</v>
      </c>
      <c r="J20" s="67">
        <v>1400000</v>
      </c>
      <c r="K20" s="68">
        <f>+SUM(K22)</f>
        <v>97.760124217972489</v>
      </c>
      <c r="L20" s="69">
        <v>0</v>
      </c>
      <c r="M20" s="68">
        <v>16.203703703703702</v>
      </c>
      <c r="N20" s="91">
        <v>0</v>
      </c>
    </row>
    <row r="21" spans="1:17" ht="18.75" thickBot="1" x14ac:dyDescent="0.25">
      <c r="A21" s="39"/>
      <c r="B21" s="49" t="s">
        <v>54</v>
      </c>
      <c r="C21" s="49" t="s">
        <v>54</v>
      </c>
      <c r="D21" s="60">
        <v>5057</v>
      </c>
      <c r="E21" s="25">
        <v>0</v>
      </c>
      <c r="F21" s="16">
        <v>0</v>
      </c>
      <c r="G21" s="26">
        <v>0</v>
      </c>
      <c r="H21" s="115">
        <v>0</v>
      </c>
      <c r="I21" s="17">
        <v>0</v>
      </c>
      <c r="J21" s="17">
        <v>0</v>
      </c>
      <c r="K21" s="34">
        <v>0</v>
      </c>
      <c r="L21" s="58">
        <v>0</v>
      </c>
      <c r="M21" s="34">
        <v>0</v>
      </c>
      <c r="N21" s="82">
        <v>0</v>
      </c>
    </row>
    <row r="22" spans="1:17" ht="22.5" x14ac:dyDescent="0.2">
      <c r="A22" s="39"/>
      <c r="B22" s="110" t="s">
        <v>66</v>
      </c>
      <c r="C22" s="110" t="s">
        <v>66</v>
      </c>
      <c r="D22" s="60">
        <v>5057</v>
      </c>
      <c r="E22" s="25">
        <v>805358.5</v>
      </c>
      <c r="F22" s="16">
        <v>-18039.03</v>
      </c>
      <c r="G22" s="117">
        <f>+E22+F22</f>
        <v>787319.47</v>
      </c>
      <c r="H22" s="115">
        <v>8640000</v>
      </c>
      <c r="I22" s="17">
        <v>0</v>
      </c>
      <c r="J22" s="17">
        <v>1400000</v>
      </c>
      <c r="K22" s="120">
        <f>+G22*100/E20</f>
        <v>97.760124217972489</v>
      </c>
      <c r="L22" s="58">
        <v>0</v>
      </c>
      <c r="M22" s="85">
        <f>+J22*100/H20</f>
        <v>16.203703703703702</v>
      </c>
      <c r="N22" s="82">
        <v>0</v>
      </c>
      <c r="P22" s="132" t="s">
        <v>91</v>
      </c>
    </row>
    <row r="23" spans="1:17" ht="58.9" customHeight="1" x14ac:dyDescent="0.2">
      <c r="A23" s="38" t="s">
        <v>79</v>
      </c>
      <c r="B23" s="62" t="s">
        <v>58</v>
      </c>
      <c r="C23" s="62" t="s">
        <v>76</v>
      </c>
      <c r="D23" s="63">
        <v>5057</v>
      </c>
      <c r="E23" s="64">
        <f>+SUM(E24)</f>
        <v>1000000</v>
      </c>
      <c r="F23" s="72">
        <v>0</v>
      </c>
      <c r="G23" s="65">
        <v>999954.8</v>
      </c>
      <c r="H23" s="102">
        <f>+SUM(H24)</f>
        <v>120</v>
      </c>
      <c r="I23" s="88">
        <v>0</v>
      </c>
      <c r="J23" s="88">
        <f>+SUM(J24)</f>
        <v>214</v>
      </c>
      <c r="K23" s="121">
        <f>+SUM(K24)</f>
        <v>99.995480000000001</v>
      </c>
      <c r="L23" s="89">
        <v>0</v>
      </c>
      <c r="M23" s="90">
        <f>+M24</f>
        <v>178.33333333333334</v>
      </c>
      <c r="N23" s="91">
        <v>0</v>
      </c>
      <c r="P23" s="44"/>
      <c r="Q23" s="45"/>
    </row>
    <row r="24" spans="1:17" ht="41.25" customHeight="1" thickBot="1" x14ac:dyDescent="0.25">
      <c r="A24" s="38"/>
      <c r="B24" s="49" t="s">
        <v>52</v>
      </c>
      <c r="C24" s="49" t="s">
        <v>52</v>
      </c>
      <c r="D24" s="60">
        <v>5057</v>
      </c>
      <c r="E24" s="25">
        <v>1000000</v>
      </c>
      <c r="F24" s="16">
        <v>0</v>
      </c>
      <c r="G24" s="26">
        <v>999954.8</v>
      </c>
      <c r="H24" s="27">
        <v>120</v>
      </c>
      <c r="I24" s="17">
        <v>0</v>
      </c>
      <c r="J24" s="17">
        <v>214</v>
      </c>
      <c r="K24" s="120">
        <f>+G24*100/E23</f>
        <v>99.995480000000001</v>
      </c>
      <c r="L24" s="97">
        <v>0</v>
      </c>
      <c r="M24" s="85">
        <f>+J24*100/H23</f>
        <v>178.33333333333334</v>
      </c>
      <c r="N24" s="83">
        <v>0</v>
      </c>
      <c r="P24" s="131" t="s">
        <v>92</v>
      </c>
      <c r="Q24" s="45"/>
    </row>
    <row r="25" spans="1:17" ht="51" customHeight="1" x14ac:dyDescent="0.2">
      <c r="A25" s="38" t="s">
        <v>78</v>
      </c>
      <c r="B25" s="62" t="s">
        <v>59</v>
      </c>
      <c r="C25" s="62" t="s">
        <v>77</v>
      </c>
      <c r="D25" s="63">
        <v>5057</v>
      </c>
      <c r="E25" s="64">
        <f>+SUM(E26)</f>
        <v>0</v>
      </c>
      <c r="F25" s="72">
        <v>0</v>
      </c>
      <c r="G25" s="71">
        <v>0</v>
      </c>
      <c r="H25" s="113">
        <v>83912</v>
      </c>
      <c r="I25" s="88">
        <v>0</v>
      </c>
      <c r="J25" s="88">
        <v>125692</v>
      </c>
      <c r="K25" s="121">
        <f>+SUM(K26)</f>
        <v>0</v>
      </c>
      <c r="L25" s="89">
        <v>0</v>
      </c>
      <c r="M25" s="90">
        <f>+J25*100/H25</f>
        <v>149.79025645914768</v>
      </c>
      <c r="N25" s="91">
        <v>0</v>
      </c>
      <c r="P25" s="123" t="s">
        <v>93</v>
      </c>
      <c r="Q25" s="45"/>
    </row>
    <row r="26" spans="1:17" ht="41.25" customHeight="1" thickBot="1" x14ac:dyDescent="0.25">
      <c r="A26" s="108"/>
      <c r="B26" s="49" t="s">
        <v>61</v>
      </c>
      <c r="C26" s="49" t="s">
        <v>61</v>
      </c>
      <c r="D26" s="61">
        <v>5057</v>
      </c>
      <c r="E26" s="55">
        <f>+SUM(E27)</f>
        <v>0</v>
      </c>
      <c r="F26" s="56">
        <v>0</v>
      </c>
      <c r="G26" s="57">
        <v>0</v>
      </c>
      <c r="H26" s="125">
        <v>6</v>
      </c>
      <c r="I26" s="103">
        <v>0</v>
      </c>
      <c r="J26" s="103">
        <v>6</v>
      </c>
      <c r="K26" s="122">
        <v>0</v>
      </c>
      <c r="L26" s="59">
        <v>0</v>
      </c>
      <c r="M26" s="104">
        <f>+J26*100/H26</f>
        <v>100</v>
      </c>
      <c r="N26" s="105">
        <v>0</v>
      </c>
      <c r="P26" s="45" t="s">
        <v>94</v>
      </c>
      <c r="Q26" s="45"/>
    </row>
    <row r="27" spans="1:17" ht="12" x14ac:dyDescent="0.2">
      <c r="A27" s="50"/>
      <c r="B27" s="51"/>
      <c r="C27" s="51"/>
      <c r="D27" s="15"/>
      <c r="E27" s="16"/>
      <c r="F27" s="16"/>
      <c r="G27" s="52"/>
      <c r="H27" s="17"/>
      <c r="I27" s="17"/>
      <c r="J27" s="17"/>
      <c r="K27" s="53"/>
      <c r="L27" s="46"/>
      <c r="M27" s="54"/>
      <c r="N27" s="54"/>
    </row>
    <row r="28" spans="1:17" x14ac:dyDescent="0.2">
      <c r="E28" s="40">
        <f>+E25+E23+E20+E18+E15+E13+E7+E4</f>
        <v>361238694.29000002</v>
      </c>
      <c r="F28" s="40">
        <f>+F26+F24+F21+F22+F19+F16+F17+F14+F12+F11+F10+F9+F8+F6+F5</f>
        <v>11394765.449999999</v>
      </c>
      <c r="G28" s="40">
        <f>+G25+G23+G20+G18+G15+G13+G7+G4</f>
        <v>372633413.64999998</v>
      </c>
      <c r="H28" s="13"/>
      <c r="I28" s="13"/>
      <c r="J28" s="13"/>
      <c r="M28" s="48"/>
      <c r="N28" s="48"/>
    </row>
    <row r="29" spans="1:17" x14ac:dyDescent="0.2">
      <c r="F29" s="40">
        <f>+E28+F28</f>
        <v>372633459.74000001</v>
      </c>
      <c r="M29" s="48"/>
      <c r="N29" s="48"/>
    </row>
    <row r="30" spans="1:17" x14ac:dyDescent="0.2">
      <c r="E30" s="41"/>
      <c r="F30" s="40">
        <f>-F6-F8-F9-F10-F12</f>
        <v>862856.95000000007</v>
      </c>
      <c r="M30" s="48"/>
      <c r="N30" s="48"/>
    </row>
    <row r="31" spans="1:17" x14ac:dyDescent="0.2">
      <c r="E31" s="40"/>
    </row>
    <row r="34" spans="1:7" x14ac:dyDescent="0.2">
      <c r="B34" s="126"/>
      <c r="C34" s="126"/>
      <c r="D34" s="126"/>
      <c r="E34" s="126"/>
      <c r="F34" s="127"/>
      <c r="G34" s="127"/>
    </row>
    <row r="35" spans="1:7" x14ac:dyDescent="0.2">
      <c r="A35" s="126"/>
      <c r="B35" s="128" t="s">
        <v>96</v>
      </c>
      <c r="C35" s="128"/>
      <c r="D35" s="128"/>
      <c r="E35" s="128"/>
      <c r="F35" s="128"/>
      <c r="G35" s="128"/>
    </row>
    <row r="36" spans="1:7" x14ac:dyDescent="0.2">
      <c r="A36" s="128"/>
      <c r="B36" s="128" t="s">
        <v>97</v>
      </c>
      <c r="C36" s="128" t="s">
        <v>98</v>
      </c>
      <c r="D36" s="128"/>
      <c r="E36" s="128"/>
      <c r="F36" s="128"/>
      <c r="G36" s="128"/>
    </row>
    <row r="37" spans="1:7" x14ac:dyDescent="0.2">
      <c r="A37" s="128"/>
      <c r="B37" s="128"/>
      <c r="C37" s="128"/>
      <c r="D37" s="128"/>
      <c r="E37" s="128"/>
      <c r="F37" s="128"/>
      <c r="G37" s="128"/>
    </row>
    <row r="38" spans="1:7" x14ac:dyDescent="0.2">
      <c r="A38" s="128"/>
      <c r="B38" s="128"/>
      <c r="C38" s="128"/>
      <c r="D38" s="128"/>
      <c r="E38" s="128"/>
      <c r="F38" s="128"/>
      <c r="G38" s="128"/>
    </row>
    <row r="39" spans="1:7" x14ac:dyDescent="0.2">
      <c r="A39" s="128"/>
      <c r="B39" s="128" t="s">
        <v>99</v>
      </c>
      <c r="C39" s="128" t="s">
        <v>100</v>
      </c>
      <c r="D39" s="128"/>
      <c r="E39" s="128"/>
      <c r="F39" s="128"/>
      <c r="G39" s="128"/>
    </row>
    <row r="40" spans="1:7" x14ac:dyDescent="0.2">
      <c r="A40" s="128"/>
      <c r="B40" s="128"/>
      <c r="C40" s="128"/>
      <c r="D40" s="128"/>
      <c r="E40" s="128"/>
      <c r="F40" s="128"/>
      <c r="G40" s="128"/>
    </row>
    <row r="41" spans="1:7" x14ac:dyDescent="0.2">
      <c r="A41" s="128"/>
      <c r="B41" s="128"/>
      <c r="C41" s="128"/>
      <c r="D41" s="128"/>
      <c r="E41" s="128"/>
      <c r="F41" s="128"/>
      <c r="G41" s="128"/>
    </row>
    <row r="42" spans="1:7" x14ac:dyDescent="0.2">
      <c r="A42" s="128"/>
      <c r="B42" s="128"/>
      <c r="C42" s="128"/>
      <c r="D42" s="128"/>
      <c r="E42" s="128"/>
      <c r="F42" s="128"/>
      <c r="G42" s="128"/>
    </row>
    <row r="43" spans="1:7" x14ac:dyDescent="0.2">
      <c r="A43" s="128"/>
      <c r="B43" s="128" t="s">
        <v>101</v>
      </c>
      <c r="C43" s="128"/>
      <c r="D43" s="128"/>
      <c r="E43" s="128"/>
      <c r="F43" s="128"/>
    </row>
  </sheetData>
  <sheetProtection algorithmName="SHA-512" hashValue="z8qVoeF3u4ePpfsZRCUAp9/5Sk/5/4IJSeYazrze4NSoOxn2xxosqIwQUp8V9sqRTA2C8WxzEuyjLbmoHzJ6TA==" saltValue="iAON6ZCoFxZKhzfAFIogjw==" spinCount="100000" sheet="1" objects="1" scenarios="1" formatCells="0" formatColumns="0" formatRows="0" insertRows="0" deleteRows="0" autoFilter="0"/>
  <autoFilter ref="A3:N18" xr:uid="{00000000-0009-0000-0000-000000000000}"/>
  <mergeCells count="1">
    <mergeCell ref="A1:N1"/>
  </mergeCells>
  <dataValidations count="1">
    <dataValidation allowBlank="1" showErrorMessage="1" prompt="Clave asignada al programa/proyecto" sqref="A2:A3" xr:uid="{00000000-0002-0000-0000-000000000000}"/>
  </dataValidations>
  <pageMargins left="0.70866141732283472" right="0.70866141732283472" top="0.74803149606299213" bottom="0.74803149606299213" header="0.31496062992125984" footer="0.31496062992125984"/>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F7086-1C27-4EA3-8B63-0AA364AA184A}">
  <sheetPr>
    <pageSetUpPr fitToPage="1"/>
  </sheetPr>
  <dimension ref="A1:A3"/>
  <sheetViews>
    <sheetView workbookViewId="0">
      <selection activeCell="D40" sqref="D40"/>
    </sheetView>
  </sheetViews>
  <sheetFormatPr baseColWidth="10" defaultRowHeight="11.25" x14ac:dyDescent="0.2"/>
  <sheetData>
    <row r="1" spans="1:1" x14ac:dyDescent="0.2">
      <c r="A1" t="s">
        <v>64</v>
      </c>
    </row>
    <row r="3" spans="1:1" x14ac:dyDescent="0.2">
      <c r="A3" t="s">
        <v>65</v>
      </c>
    </row>
  </sheetData>
  <pageMargins left="0.7" right="0.7" top="0.75" bottom="0.75" header="0.3" footer="0.3"/>
  <pageSetup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tabSelected="1" zoomScale="120" zoomScaleNormal="120" zoomScaleSheetLayoutView="100" workbookViewId="0">
      <pane ySplit="1" topLeftCell="A2" activePane="bottomLeft" state="frozen"/>
      <selection pane="bottomLeft" sqref="A1:A53"/>
    </sheetView>
  </sheetViews>
  <sheetFormatPr baseColWidth="10" defaultColWidth="12"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ht="22.5" x14ac:dyDescent="0.2">
      <c r="A14" s="7" t="s">
        <v>31</v>
      </c>
    </row>
    <row r="15" spans="1:1" x14ac:dyDescent="0.2">
      <c r="A15" s="8" t="s">
        <v>32</v>
      </c>
    </row>
    <row r="16" spans="1:1" ht="11.25" customHeight="1" x14ac:dyDescent="0.2">
      <c r="A16" s="6"/>
    </row>
    <row r="17" spans="1:1" x14ac:dyDescent="0.2">
      <c r="A17" s="3" t="s">
        <v>18</v>
      </c>
    </row>
    <row r="18" spans="1:1" x14ac:dyDescent="0.2">
      <c r="A18" s="6" t="s">
        <v>19</v>
      </c>
    </row>
    <row r="20" spans="1:1" x14ac:dyDescent="0.2">
      <c r="A20" s="10" t="s">
        <v>34</v>
      </c>
    </row>
    <row r="21" spans="1:1" ht="33.75" x14ac:dyDescent="0.2">
      <c r="A21" s="9" t="s">
        <v>35</v>
      </c>
    </row>
    <row r="23" spans="1:1" ht="38.25" customHeight="1" x14ac:dyDescent="0.2">
      <c r="A23" s="9" t="s">
        <v>36</v>
      </c>
    </row>
    <row r="25" spans="1:1" ht="24" x14ac:dyDescent="0.2">
      <c r="A25" s="12" t="s">
        <v>39</v>
      </c>
    </row>
    <row r="26" spans="1:1" x14ac:dyDescent="0.2">
      <c r="A26" s="5" t="s">
        <v>37</v>
      </c>
    </row>
    <row r="27" spans="1:1" ht="14.25" x14ac:dyDescent="0.2">
      <c r="A27" s="5" t="s">
        <v>38</v>
      </c>
    </row>
  </sheetData>
  <sheetProtection algorithmName="SHA-512" hashValue="cjzqfOE7//0r3ux7qB8e/YKp09XfxWbjpqSyyfaIdbEcIDj1ZFp48KPHDBxeVmt51Jt7Zjym+1ER/NgEzOQ8JA==" saltValue="rD5ePe4h5UfPvXEOrS7GUw=="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2.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2BBEB07-AD9F-49D1-8E66-13A4323425EB}">
  <ds:schemaRefs>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PPI</vt:lpstr>
      <vt:lpstr>DESCRIPCION</vt:lpstr>
      <vt:lpstr>Instructivo_PPI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david.sanchez</cp:lastModifiedBy>
  <cp:lastPrinted>2022-01-26T16:01:45Z</cp:lastPrinted>
  <dcterms:created xsi:type="dcterms:W3CDTF">2014-10-22T05:35:08Z</dcterms:created>
  <dcterms:modified xsi:type="dcterms:W3CDTF">2022-01-26T16:02:11Z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