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24226"/>
  <mc:AlternateContent xmlns:mc="http://schemas.openxmlformats.org/markup-compatibility/2006">
    <mc:Choice Requires="x15">
      <x15ac:absPath xmlns:x15ac="http://schemas.microsoft.com/office/spreadsheetml/2010/11/ac" url="C:\Users\david.sanchez\Desktop\4,CTA PUBLICA\"/>
    </mc:Choice>
  </mc:AlternateContent>
  <xr:revisionPtr revIDLastSave="0" documentId="13_ncr:1_{142BF64A-4AB9-4C27-A243-713B79B0BA20}" xr6:coauthVersionLast="47" xr6:coauthVersionMax="47" xr10:uidLastSave="{00000000-0000-0000-0000-000000000000}"/>
  <bookViews>
    <workbookView xWindow="-120" yWindow="-120" windowWidth="29040" windowHeight="15840" activeTab="2" xr2:uid="{00000000-000D-0000-FFFF-FFFF00000000}"/>
  </bookViews>
  <sheets>
    <sheet name="PPI" sheetId="1" r:id="rId1"/>
    <sheet name="DESCRIPCION" sheetId="5" r:id="rId2"/>
    <sheet name="Instructivo_PPI" sheetId="4" r:id="rId3"/>
  </sheets>
  <definedNames>
    <definedName name="_xlnm._FilterDatabase" localSheetId="0" hidden="1">PPI!$A$3:$N$18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1" l="1"/>
  <c r="F14" i="1" l="1"/>
  <c r="F5" i="1"/>
  <c r="M26" i="1" l="1"/>
  <c r="F30" i="1" l="1"/>
  <c r="H20" i="1" l="1"/>
  <c r="M22" i="1" s="1"/>
  <c r="F28" i="1" l="1"/>
  <c r="E20" i="1"/>
  <c r="K22" i="1" s="1"/>
  <c r="G13" i="1" l="1"/>
  <c r="M25" i="1" l="1"/>
  <c r="F20" i="1" l="1"/>
  <c r="K20" i="1" s="1"/>
  <c r="K25" i="1" l="1"/>
  <c r="H18" i="1"/>
  <c r="M19" i="1" s="1"/>
  <c r="M18" i="1" s="1"/>
  <c r="J23" i="1"/>
  <c r="H23" i="1"/>
  <c r="M24" i="1" s="1"/>
  <c r="M23" i="1" s="1"/>
  <c r="M16" i="1"/>
  <c r="E15" i="1"/>
  <c r="J13" i="1"/>
  <c r="H13" i="1"/>
  <c r="M14" i="1" s="1"/>
  <c r="M13" i="1" s="1"/>
  <c r="J7" i="1"/>
  <c r="H7" i="1"/>
  <c r="M12" i="1" s="1"/>
  <c r="G4" i="1"/>
  <c r="G7" i="1"/>
  <c r="J4" i="1"/>
  <c r="H4" i="1"/>
  <c r="M5" i="1" s="1"/>
  <c r="G28" i="1" l="1"/>
  <c r="M6" i="1"/>
  <c r="M4" i="1"/>
  <c r="M9" i="1"/>
  <c r="M10" i="1"/>
  <c r="M11" i="1"/>
  <c r="M8" i="1"/>
  <c r="M7" i="1" l="1"/>
  <c r="E26" i="1" l="1"/>
  <c r="E25" i="1" l="1"/>
  <c r="E23" i="1"/>
  <c r="K24" i="1" s="1"/>
  <c r="K23" i="1" s="1"/>
  <c r="E18" i="1"/>
  <c r="K19" i="1" s="1"/>
  <c r="K18" i="1" s="1"/>
  <c r="E13" i="1"/>
  <c r="F13" i="1" s="1"/>
  <c r="E4" i="1"/>
  <c r="F4" i="1" s="1"/>
  <c r="K14" i="1" l="1"/>
  <c r="K13" i="1" s="1"/>
  <c r="K5" i="1"/>
  <c r="K6" i="1"/>
  <c r="E28" i="1"/>
  <c r="E7" i="1"/>
  <c r="F7" i="1" s="1"/>
  <c r="K4" i="1" l="1"/>
  <c r="K12" i="1"/>
  <c r="K8" i="1"/>
  <c r="K10" i="1"/>
  <c r="K9" i="1"/>
  <c r="K11" i="1"/>
  <c r="F29" i="1"/>
  <c r="K16" i="1"/>
  <c r="K7" i="1" l="1"/>
</calcChain>
</file>

<file path=xl/sharedStrings.xml><?xml version="1.0" encoding="utf-8"?>
<sst xmlns="http://schemas.openxmlformats.org/spreadsheetml/2006/main" count="123" uniqueCount="102">
  <si>
    <t>Nombre</t>
  </si>
  <si>
    <t>UR</t>
  </si>
  <si>
    <t>Inversión</t>
  </si>
  <si>
    <t>Aprobado</t>
  </si>
  <si>
    <t>Modificado</t>
  </si>
  <si>
    <t>Descripción</t>
  </si>
  <si>
    <t>Devengado</t>
  </si>
  <si>
    <t>Alcanzado</t>
  </si>
  <si>
    <t>Metas</t>
  </si>
  <si>
    <t>Programado</t>
  </si>
  <si>
    <t>Devengado/ Aprobado</t>
  </si>
  <si>
    <t>Devengado/ Modificado</t>
  </si>
  <si>
    <t>Alcanzado/ Programado</t>
  </si>
  <si>
    <t>Alcanzado/ Modificado</t>
  </si>
  <si>
    <t>% Avance Metas</t>
  </si>
  <si>
    <t>% Avance Financiero</t>
  </si>
  <si>
    <t>Clave del Programa/ Proyecto</t>
  </si>
  <si>
    <t>Instructivo</t>
  </si>
  <si>
    <t>Restricción:</t>
  </si>
  <si>
    <t>Apegarse al número de columnas.</t>
  </si>
  <si>
    <r>
      <rPr>
        <b/>
        <sz val="8"/>
        <color indexed="8"/>
        <rFont val="Arial"/>
        <family val="2"/>
      </rPr>
      <t>UR</t>
    </r>
    <r>
      <rPr>
        <sz val="8"/>
        <color indexed="8"/>
        <rFont val="Arial"/>
        <family val="2"/>
      </rPr>
      <t>: Indicar la dependencia/entidad responsable del programa/proyecto.</t>
    </r>
  </si>
  <si>
    <r>
      <rPr>
        <b/>
        <sz val="8"/>
        <color indexed="8"/>
        <rFont val="Arial"/>
        <family val="2"/>
      </rPr>
      <t>APROBADO</t>
    </r>
    <r>
      <rPr>
        <sz val="8"/>
        <color indexed="8"/>
        <rFont val="Arial"/>
        <family val="2"/>
      </rPr>
      <t>: Refleja las asignaciones presupuestarias anuales comprometidas en el Presupuesto de Egresos.</t>
    </r>
  </si>
  <si>
    <r>
      <rPr>
        <b/>
        <sz val="8"/>
        <color indexed="8"/>
        <rFont val="Arial"/>
        <family val="2"/>
      </rPr>
      <t>MODIFICADO</t>
    </r>
    <r>
      <rPr>
        <sz val="8"/>
        <color indexed="8"/>
        <rFont val="Arial"/>
        <family val="2"/>
      </rPr>
      <t>: Es el momento que refleja la asignación presupuestaria que resulta de incorporar; en su caso, las adecuaciones presupuestarias al presupuesto aprobado.</t>
    </r>
  </si>
  <si>
    <r>
      <rPr>
        <b/>
        <sz val="8"/>
        <color indexed="8"/>
        <rFont val="Arial"/>
        <family val="2"/>
      </rPr>
      <t>DEVENGADO</t>
    </r>
    <r>
      <rPr>
        <sz val="8"/>
        <color indexed="8"/>
        <rFont val="Arial"/>
        <family val="2"/>
      </rPr>
      <t>: Este momento contable refleja el reconocimiento de una obligación de pago a favor de terceros por la recepción de conformidad de bienes, servicios y obras oportunamente contratados; así como de las obligaciones que derivan de tratados, leyes, decretos, resoluciones y sentencias definitivas.</t>
    </r>
  </si>
  <si>
    <r>
      <rPr>
        <b/>
        <sz val="8"/>
        <color indexed="8"/>
        <rFont val="Arial"/>
        <family val="2"/>
      </rPr>
      <t>CLAVE DEL PROGRAMA/ PROYECTO</t>
    </r>
    <r>
      <rPr>
        <sz val="8"/>
        <color indexed="8"/>
        <rFont val="Arial"/>
        <family val="2"/>
      </rPr>
      <t>: Clave asignada al programa/proyecto.</t>
    </r>
  </si>
  <si>
    <r>
      <rPr>
        <b/>
        <sz val="8"/>
        <color indexed="8"/>
        <rFont val="Arial"/>
        <family val="2"/>
      </rPr>
      <t>NOMBRE</t>
    </r>
    <r>
      <rPr>
        <sz val="8"/>
        <color indexed="8"/>
        <rFont val="Arial"/>
        <family val="2"/>
      </rPr>
      <t>: Nombre genérico del programa/proyecto.</t>
    </r>
  </si>
  <si>
    <r>
      <rPr>
        <b/>
        <sz val="8"/>
        <color indexed="8"/>
        <rFont val="Arial"/>
        <family val="2"/>
      </rPr>
      <t>DESCRIPCIÓN</t>
    </r>
    <r>
      <rPr>
        <sz val="8"/>
        <color indexed="8"/>
        <rFont val="Arial"/>
        <family val="2"/>
      </rPr>
      <t>: Describir el programa/proyecto.</t>
    </r>
  </si>
  <si>
    <r>
      <rPr>
        <b/>
        <sz val="8"/>
        <color indexed="8"/>
        <rFont val="Arial"/>
        <family val="2"/>
      </rPr>
      <t>METAS</t>
    </r>
    <r>
      <rPr>
        <sz val="8"/>
        <color indexed="8"/>
        <rFont val="Arial"/>
        <family val="2"/>
      </rPr>
      <t>: Nivel cuantificable anual de las metas aprobadas y modificadas.</t>
    </r>
  </si>
  <si>
    <r>
      <rPr>
        <b/>
        <sz val="8"/>
        <color indexed="8"/>
        <rFont val="Arial"/>
        <family val="2"/>
      </rPr>
      <t>META PROGRAMADA</t>
    </r>
    <r>
      <rPr>
        <sz val="8"/>
        <color indexed="8"/>
        <rFont val="Arial"/>
        <family val="2"/>
      </rPr>
      <t>: Resultado cuantificable de las acciones dirigidas hacia un fin u objetivo previamente definido y esperado en forma organizada y representativa de las asignaciones de los recursos.</t>
    </r>
  </si>
  <si>
    <r>
      <rPr>
        <b/>
        <sz val="8"/>
        <color indexed="8"/>
        <rFont val="Arial"/>
        <family val="2"/>
      </rPr>
      <t>META MODIFICADA</t>
    </r>
    <r>
      <rPr>
        <sz val="8"/>
        <color indexed="8"/>
        <rFont val="Arial"/>
        <family val="2"/>
      </rPr>
      <t xml:space="preserve">: Nivel cuantificable de las ampliaciones o reducciones de los fines u objetivos establecidos originalmente en la meta programada y que comprende las variaciones dentro del proceso programático-presupuestario. </t>
    </r>
  </si>
  <si>
    <r>
      <rPr>
        <b/>
        <sz val="8"/>
        <color indexed="8"/>
        <rFont val="Arial"/>
        <family val="2"/>
      </rPr>
      <t>META ALCANZADA</t>
    </r>
    <r>
      <rPr>
        <sz val="8"/>
        <color indexed="8"/>
        <rFont val="Arial"/>
        <family val="2"/>
      </rPr>
      <t>: Es el resultado cuantificable de los fines u objetivos realmente logrados comparados con los originalmente establecidos.</t>
    </r>
  </si>
  <si>
    <r>
      <rPr>
        <b/>
        <sz val="8"/>
        <color indexed="8"/>
        <rFont val="Arial"/>
        <family val="2"/>
      </rPr>
      <t>% AVANCE FINANCIERO</t>
    </r>
    <r>
      <rPr>
        <sz val="8"/>
        <color indexed="8"/>
        <rFont val="Arial"/>
        <family val="2"/>
      </rPr>
      <t>: Valor absoluto y relativo que registre el gasto con relación a su meta anual correspondiente al programa, proyecto o actividad que se trate. (DOF 9-dic-09).</t>
    </r>
  </si>
  <si>
    <r>
      <rPr>
        <b/>
        <sz val="8"/>
        <color indexed="8"/>
        <rFont val="Arial"/>
        <family val="2"/>
      </rPr>
      <t>% AVANCE DE METAS</t>
    </r>
    <r>
      <rPr>
        <sz val="8"/>
        <color indexed="8"/>
        <rFont val="Arial"/>
        <family val="2"/>
      </rPr>
      <t>: Valor absoluto y relativo que registre el cumplimiento de logros u objetivos con respecto a los originalmente programados.</t>
    </r>
  </si>
  <si>
    <r>
      <rPr>
        <b/>
        <sz val="8"/>
        <color indexed="8"/>
        <rFont val="Arial"/>
        <family val="2"/>
      </rPr>
      <t>INVERSIÓN</t>
    </r>
    <r>
      <rPr>
        <sz val="8"/>
        <color theme="1"/>
        <rFont val="Arial"/>
        <family val="2"/>
      </rPr>
      <t>: Asignaciones destinadas al programa/proyecto. (Adquisiciones, mantenimiento, estudios de inversión, Infraestructura, etc.)</t>
    </r>
  </si>
  <si>
    <t>Programas y proyectos de inversión</t>
  </si>
  <si>
    <t>Se especifican las acciones que implican erogaciones de gasto de capital destinadas tanto a obra pública en infraestructura como a la adquisición y modificación de inmuebles, adquisiciones de bienes muebles asociadas a estos programas, y rehabilitaciones que impliquen un aumento en la capacidad o vida útil de los activos de infraestructura e inmuebles.</t>
  </si>
  <si>
    <r>
      <t xml:space="preserve">Se muestra la integración de la asignación de los recursos destinados a los programas y proyectos de inversión concluidos y en proceso en un ejercicio, especificando las erogaciones de gasto de capital destinadas tanto a obra pública en infraestructura como a la adquisición y modificación de inmuebles, adquisiciones de bienes muebles asociadas a los programas, y rehabilitaciones que impliquen un aumento en la capacidad o vida útil de los activos de infraestructura e inmuebles. </t>
    </r>
    <r>
      <rPr>
        <b/>
        <vertAlign val="superscript"/>
        <sz val="9.6"/>
        <color theme="1"/>
        <rFont val="Arial"/>
        <family val="2"/>
      </rPr>
      <t>1</t>
    </r>
  </si>
  <si>
    <t>_____________________________</t>
  </si>
  <si>
    <r>
      <rPr>
        <b/>
        <vertAlign val="superscript"/>
        <sz val="9.6"/>
        <color theme="1"/>
        <rFont val="Arial"/>
        <family val="2"/>
      </rPr>
      <t>1</t>
    </r>
    <r>
      <rPr>
        <sz val="8"/>
        <color theme="1"/>
        <rFont val="Arial"/>
        <family val="2"/>
      </rPr>
      <t xml:space="preserve">  Apartado “VI. Estados Presupuestarios, Financieros y Económicos a producir y sus objetivos” del Marco conceptual de Contabilidad Gubernamental</t>
    </r>
  </si>
  <si>
    <r>
      <rPr>
        <b/>
        <sz val="9.6"/>
        <color rgb="FFFF0000"/>
        <rFont val="Arial"/>
        <family val="2"/>
      </rPr>
      <t>Nota:</t>
    </r>
    <r>
      <rPr>
        <b/>
        <sz val="8"/>
        <color theme="1"/>
        <rFont val="Arial"/>
        <family val="2"/>
      </rPr>
      <t xml:space="preserve"> Es importante que en este reporte se incluyan todos los programas y proyectos que desde la construcción programática del presupuesto fueron clasificados por el Ente como de inversión, independientemente de las nomenclaturas asignadas.</t>
    </r>
  </si>
  <si>
    <t xml:space="preserve"> Residuos sólidos en la vía pública  generados en casa habitación recolectados.</t>
  </si>
  <si>
    <t>Supervisión al cumplimiento de los títulos conseción y contratos de recolección a casa-habitación.(TITULOS)</t>
  </si>
  <si>
    <t>Supervisión al cumplimiento de los títulos conseción y contratos de recolección a casa-habitación.(RURALES)</t>
  </si>
  <si>
    <t>Espacios públicos aseados.</t>
  </si>
  <si>
    <t>Limpieza de áreas de uso común municipal (Cuadrillas)</t>
  </si>
  <si>
    <t>Zonas de Barrido y papeleo de vialidades y espacios municipales</t>
  </si>
  <si>
    <t>Rutas de Apoyo Especial.</t>
  </si>
  <si>
    <t>Cuadrillas de limpieza y conservación urbana del municipio de León.</t>
  </si>
  <si>
    <t>Ruta de Aseo en Polígonos de Desarrollo</t>
  </si>
  <si>
    <t>Rutas de Aseo de Contenedores</t>
  </si>
  <si>
    <t>Adquisición de 4 Camiones  a cielo abierto de 30 mt3 c/u</t>
  </si>
  <si>
    <t>Adquisición de 1 Barredora Mecánica.</t>
  </si>
  <si>
    <t>Adquisición de contenedores para la separación de residuos sólidos</t>
  </si>
  <si>
    <t>Instalación de papeleras fijas</t>
  </si>
  <si>
    <t>Adecuaciones al Área de segregación secundaria de residuos valorizables del SIAP</t>
  </si>
  <si>
    <t>Principales vialidades de la ciudad barridas.</t>
  </si>
  <si>
    <t>Infraestructura ampliada para mantener limpia la ciudad.(Vehiculos especializados)</t>
  </si>
  <si>
    <t>Infraestructura ampliada para mantener limpia la ciudad. (Papeleras)</t>
  </si>
  <si>
    <t>Equipos especializados adquiridos para contener los residuos aprovechables</t>
  </si>
  <si>
    <t>Viviendas involucradas en la separación de residuos aprovechables.</t>
  </si>
  <si>
    <t xml:space="preserve"> Infraestructura construida y equipada  para la separación de residuos aprovechables.(PLANTA SIAP)</t>
  </si>
  <si>
    <t>Recolección con rutas diferenciadas.</t>
  </si>
  <si>
    <t>ENE-FEB</t>
  </si>
  <si>
    <t>E-F-M</t>
  </si>
  <si>
    <t>EN ESTE FORMATO SE REPORTA LOS AVANCES FINANCIEROS Y PROGRAMATICOS DE LOS PROYECTOS DE INVERSION DEL AÑO VIGENTE.</t>
  </si>
  <si>
    <t xml:space="preserve">SE REORTA NOMBRE DEL RPOYECTO, DESCRIPCION, UR, % DE AVANCE FINANCIERO Y % DE AVANCE DE META. </t>
  </si>
  <si>
    <t>Tratamiento de lixiviados</t>
  </si>
  <si>
    <t>E-35</t>
  </si>
  <si>
    <t>E-36</t>
  </si>
  <si>
    <t>E-37</t>
  </si>
  <si>
    <t>Este idicador es de demanda debido a que el servicio de limpia depende de los reporte y eventos que se susciten en la ciudad. Por lo que se miden los metros cuadrados limpiados en espacios públicos de la ciudad respecto a los que son impactados por residuos sólidos urbanos.</t>
  </si>
  <si>
    <t>Este indicador pretende medir la cantidad de kilometros barridos en principales vialidades, respecto a los kilometros existentes en los principales bulevares y avenidas. Exceptuando las vialidades no establecidas en los contratos.</t>
  </si>
  <si>
    <t>Este indicador hace referencia a las toneladas de residuos relocectados, respecto a la proyección de toneladas de residuos generadas.</t>
  </si>
  <si>
    <t>Este indicador mide el porcentaje de aumento de infraestructura mediante la suma de la cantidad de  vehiculos especializados que se adquieren, respecto a los  vehiculos especializados ya existentes.</t>
  </si>
  <si>
    <t>Este indicador mide el porcentaje de aumentode infraestructura mediante la suma de la cantidad de papeleras que se adquieren  instalan, respecto a las papeleras ya existentes.</t>
  </si>
  <si>
    <t>Este indicador presenta el avance de contrucción de infraestructura y equipamiento para la separación de residuos, respecto a la obra de contrucción terminada.</t>
  </si>
  <si>
    <t>Este indicador cuantifica la adquisición de equipos especilazados para contener los residuos aprovechables, respecto a los fraccionaientos involucrados a la sepración de residuos aprovechables.</t>
  </si>
  <si>
    <t>Este indicador mide el número de viviendas  informadas para realizar la separación de residuos aprovechables apartir de la difusión realizada por el SIAP, respecto al total de viviendas en la ciudad.</t>
  </si>
  <si>
    <t>E-42</t>
  </si>
  <si>
    <t>E-41</t>
  </si>
  <si>
    <t>E-40</t>
  </si>
  <si>
    <t>E-39</t>
  </si>
  <si>
    <t>E-38</t>
  </si>
  <si>
    <t xml:space="preserve">TONELADAS </t>
  </si>
  <si>
    <t>MTS2 CUADRILLAS</t>
  </si>
  <si>
    <t>MTS2 RAES</t>
  </si>
  <si>
    <t>MTS2 CUADRILLAS MANTEN URBANO</t>
  </si>
  <si>
    <t>MTS2 POLIGONOS</t>
  </si>
  <si>
    <t>MTS2  CONTENEDORES</t>
  </si>
  <si>
    <t>KM DE BLV Y AVENIDAS</t>
  </si>
  <si>
    <t>PAPELERAS ADQUIRIDAS</t>
  </si>
  <si>
    <t xml:space="preserve">METROS CUBICOS </t>
  </si>
  <si>
    <t xml:space="preserve">CONTENEDORES ADQUIRIDOS </t>
  </si>
  <si>
    <t>VIVIENDAS</t>
  </si>
  <si>
    <t>RUTAS</t>
  </si>
  <si>
    <t>Sistema Integral de Aseo Publico de Leon Guanajuato
Programas y Proyectos de Inversión
DEL 01 DE ENERO AL 31 DE DICIEMBRE 2021</t>
  </si>
  <si>
    <t>Bajo protesta de decir verdad declaramos que los Estados Financieros y sus notas, son razonablemente correctos y son responsabilidad del emisor.</t>
  </si>
  <si>
    <t xml:space="preserve">Director General                              </t>
  </si>
  <si>
    <t>Jefe de Ingresos y Contabilidad</t>
  </si>
  <si>
    <t>LIC. Allan Michel Leon Aguirre</t>
  </si>
  <si>
    <t>C.P David Sanchez Alcantar</t>
  </si>
  <si>
    <t>SETR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</si>
</sst>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43" formatCode="_-* #,##0.00_-;\-* #,##0.00_-;_-* &quot;-&quot;??_-;_-@_-"/>
    <numFmt numFmtId="164" formatCode="_-[$€-2]* #,##0.00_-;\-[$€-2]* #,##0.00_-;_-[$€-2]* &quot;-&quot;??_-"/>
  </numFmts>
  <fonts count="20" x14ac:knownFonts="1">
    <font>
      <sz val="8"/>
      <color theme="1"/>
      <name val="Arial"/>
      <family val="2"/>
    </font>
    <font>
      <sz val="8"/>
      <color indexed="8"/>
      <name val="Arial"/>
      <family val="2"/>
    </font>
    <font>
      <sz val="10"/>
      <name val="Arial"/>
      <family val="2"/>
    </font>
    <font>
      <sz val="11"/>
      <color indexed="8"/>
      <name val="Calibri"/>
      <family val="2"/>
    </font>
    <font>
      <b/>
      <sz val="8"/>
      <name val="Arial"/>
      <family val="2"/>
    </font>
    <font>
      <b/>
      <sz val="8"/>
      <color indexed="8"/>
      <name val="Arial"/>
      <family val="2"/>
    </font>
    <font>
      <sz val="11"/>
      <color theme="1"/>
      <name val="Calibri"/>
      <family val="2"/>
      <scheme val="minor"/>
    </font>
    <font>
      <b/>
      <sz val="8"/>
      <color theme="1"/>
      <name val="Arial"/>
      <family val="2"/>
    </font>
    <font>
      <b/>
      <vertAlign val="superscript"/>
      <sz val="9.6"/>
      <color theme="1"/>
      <name val="Arial"/>
      <family val="2"/>
    </font>
    <font>
      <sz val="8"/>
      <name val="Arial"/>
      <family val="2"/>
    </font>
    <font>
      <b/>
      <sz val="9.6"/>
      <color rgb="FFFF0000"/>
      <name val="Arial"/>
      <family val="2"/>
    </font>
    <font>
      <sz val="8"/>
      <color theme="1"/>
      <name val="Arial"/>
      <family val="2"/>
    </font>
    <font>
      <sz val="9"/>
      <color theme="1"/>
      <name val="Arial"/>
      <family val="2"/>
    </font>
    <font>
      <sz val="8"/>
      <color theme="1"/>
      <name val="Calibri"/>
      <family val="2"/>
      <scheme val="minor"/>
    </font>
    <font>
      <sz val="8"/>
      <name val="Calibri Light"/>
      <family val="2"/>
    </font>
    <font>
      <sz val="9"/>
      <name val="Arial"/>
      <family val="2"/>
    </font>
    <font>
      <sz val="7"/>
      <color theme="1"/>
      <name val="Calibri Light"/>
      <family val="2"/>
    </font>
    <font>
      <sz val="8"/>
      <color rgb="FF000000"/>
      <name val="Calibri"/>
      <family val="2"/>
      <scheme val="minor"/>
    </font>
    <font>
      <sz val="8"/>
      <name val="Calibri"/>
      <family val="2"/>
      <scheme val="minor"/>
    </font>
    <font>
      <sz val="7"/>
      <color theme="1"/>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0" tint="-0.249977111117893"/>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19">
    <xf numFmtId="0" fontId="0" fillId="0" borderId="0"/>
    <xf numFmtId="164" fontId="2" fillId="0" borderId="0" applyFont="0" applyFill="0" applyBorder="0" applyAlignment="0" applyProtection="0"/>
    <xf numFmtId="43" fontId="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 fillId="0" borderId="0" applyFont="0" applyFill="0" applyBorder="0" applyAlignment="0" applyProtection="0"/>
    <xf numFmtId="44" fontId="2" fillId="0" borderId="0" applyFont="0" applyFill="0" applyBorder="0" applyAlignment="0" applyProtection="0"/>
    <xf numFmtId="0" fontId="6"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43" fontId="11" fillId="0" borderId="0" applyFont="0" applyFill="0" applyBorder="0" applyAlignment="0" applyProtection="0"/>
    <xf numFmtId="44" fontId="11" fillId="0" borderId="0" applyFont="0" applyFill="0" applyBorder="0" applyAlignment="0" applyProtection="0"/>
  </cellStyleXfs>
  <cellXfs count="135">
    <xf numFmtId="0" fontId="0" fillId="0" borderId="0" xfId="0"/>
    <xf numFmtId="0" fontId="0" fillId="0" borderId="0" xfId="0" applyFont="1"/>
    <xf numFmtId="0" fontId="4" fillId="2" borderId="0" xfId="8" applyFont="1" applyFill="1" applyBorder="1" applyAlignment="1">
      <alignment horizontal="left" vertical="center" wrapText="1"/>
    </xf>
    <xf numFmtId="0" fontId="4" fillId="3" borderId="0" xfId="8" applyFont="1" applyFill="1" applyBorder="1" applyAlignment="1">
      <alignment horizontal="left" vertical="center" wrapText="1"/>
    </xf>
    <xf numFmtId="0" fontId="0" fillId="0" borderId="0" xfId="0" applyFont="1" applyProtection="1">
      <protection locked="0"/>
    </xf>
    <xf numFmtId="0" fontId="0" fillId="0" borderId="0" xfId="0" applyFont="1"/>
    <xf numFmtId="0" fontId="0" fillId="0" borderId="0" xfId="0" applyFont="1" applyAlignment="1">
      <alignment horizontal="left" wrapText="1" indent="1"/>
    </xf>
    <xf numFmtId="0" fontId="0" fillId="0" borderId="0" xfId="0" applyFont="1" applyAlignment="1">
      <alignment horizontal="left" wrapText="1" indent="1"/>
    </xf>
    <xf numFmtId="0" fontId="1" fillId="0" borderId="0" xfId="0" applyFont="1" applyAlignment="1">
      <alignment horizontal="left" wrapText="1" indent="1"/>
    </xf>
    <xf numFmtId="0" fontId="0" fillId="0" borderId="0" xfId="0" applyFont="1" applyAlignment="1">
      <alignment wrapText="1"/>
    </xf>
    <xf numFmtId="0" fontId="7" fillId="0" borderId="0" xfId="0" applyFont="1"/>
    <xf numFmtId="0" fontId="4" fillId="4" borderId="1" xfId="16" applyFont="1" applyFill="1" applyBorder="1" applyAlignment="1">
      <alignment horizontal="center" vertical="top" wrapText="1"/>
    </xf>
    <xf numFmtId="0" fontId="7" fillId="0" borderId="0" xfId="0" applyFont="1" applyAlignment="1">
      <alignment horizontal="justify" wrapText="1"/>
    </xf>
    <xf numFmtId="43" fontId="0" fillId="0" borderId="0" xfId="17" applyFont="1" applyProtection="1">
      <protection locked="0"/>
    </xf>
    <xf numFmtId="0" fontId="4" fillId="4" borderId="1" xfId="0" applyFont="1" applyFill="1" applyBorder="1" applyAlignment="1">
      <alignment horizontal="center" vertical="center" wrapText="1"/>
    </xf>
    <xf numFmtId="0" fontId="0" fillId="0" borderId="0" xfId="0" applyFont="1" applyBorder="1" applyProtection="1">
      <protection locked="0"/>
    </xf>
    <xf numFmtId="44" fontId="0" fillId="0" borderId="0" xfId="18" applyFont="1" applyBorder="1" applyProtection="1">
      <protection locked="0"/>
    </xf>
    <xf numFmtId="43" fontId="0" fillId="0" borderId="0" xfId="17" applyFont="1" applyBorder="1" applyProtection="1">
      <protection locked="0"/>
    </xf>
    <xf numFmtId="0" fontId="4" fillId="4" borderId="3" xfId="16" applyFont="1" applyFill="1" applyBorder="1" applyAlignment="1">
      <alignment horizontal="center" vertical="top" wrapText="1"/>
    </xf>
    <xf numFmtId="0" fontId="4" fillId="4" borderId="4" xfId="16" applyFont="1" applyFill="1" applyBorder="1" applyAlignment="1">
      <alignment horizontal="center" vertical="top" wrapText="1"/>
    </xf>
    <xf numFmtId="0" fontId="4" fillId="4" borderId="10" xfId="0" applyFont="1" applyFill="1" applyBorder="1" applyAlignment="1">
      <alignment horizontal="center" wrapText="1"/>
    </xf>
    <xf numFmtId="0" fontId="4" fillId="4" borderId="11" xfId="0" applyFont="1" applyFill="1" applyBorder="1" applyAlignment="1">
      <alignment horizontal="center" wrapText="1"/>
    </xf>
    <xf numFmtId="0" fontId="4" fillId="4" borderId="12" xfId="0" applyFont="1" applyFill="1" applyBorder="1" applyAlignment="1">
      <alignment horizontal="center" wrapText="1"/>
    </xf>
    <xf numFmtId="0" fontId="4" fillId="4" borderId="13" xfId="0" applyFont="1" applyFill="1" applyBorder="1" applyAlignment="1">
      <alignment horizontal="center" vertical="center" wrapText="1"/>
    </xf>
    <xf numFmtId="0" fontId="4" fillId="4" borderId="14" xfId="0" applyFont="1" applyFill="1" applyBorder="1" applyAlignment="1">
      <alignment horizontal="center" vertical="center" wrapText="1"/>
    </xf>
    <xf numFmtId="44" fontId="0" fillId="0" borderId="5" xfId="18" applyFont="1" applyBorder="1" applyProtection="1">
      <protection locked="0"/>
    </xf>
    <xf numFmtId="44" fontId="12" fillId="0" borderId="6" xfId="18" applyFont="1" applyBorder="1" applyProtection="1">
      <protection locked="0"/>
    </xf>
    <xf numFmtId="43" fontId="0" fillId="0" borderId="5" xfId="17" applyFont="1" applyBorder="1" applyProtection="1">
      <protection locked="0"/>
    </xf>
    <xf numFmtId="0" fontId="4" fillId="4" borderId="10" xfId="0" applyFont="1" applyFill="1" applyBorder="1" applyAlignment="1">
      <alignment horizontal="left"/>
    </xf>
    <xf numFmtId="0" fontId="4" fillId="4" borderId="13" xfId="0" applyFont="1" applyFill="1" applyBorder="1" applyAlignment="1">
      <alignment horizontal="center" wrapText="1"/>
    </xf>
    <xf numFmtId="0" fontId="4" fillId="4" borderId="14" xfId="0" applyFont="1" applyFill="1" applyBorder="1" applyAlignment="1">
      <alignment horizontal="center" wrapText="1"/>
    </xf>
    <xf numFmtId="0" fontId="4" fillId="4" borderId="12" xfId="11" applyFont="1" applyFill="1" applyBorder="1" applyAlignment="1">
      <alignment horizontal="center" vertical="center"/>
    </xf>
    <xf numFmtId="4" fontId="4" fillId="4" borderId="13" xfId="11" applyNumberFormat="1" applyFont="1" applyFill="1" applyBorder="1" applyAlignment="1">
      <alignment horizontal="center" vertical="center" wrapText="1"/>
    </xf>
    <xf numFmtId="4" fontId="4" fillId="4" borderId="14" xfId="11" applyNumberFormat="1" applyFont="1" applyFill="1" applyBorder="1" applyAlignment="1">
      <alignment horizontal="center" vertical="center" wrapText="1"/>
    </xf>
    <xf numFmtId="2" fontId="0" fillId="0" borderId="5" xfId="0" applyNumberFormat="1" applyFont="1" applyBorder="1" applyProtection="1">
      <protection locked="0"/>
    </xf>
    <xf numFmtId="0" fontId="4" fillId="4" borderId="15" xfId="16" applyFont="1" applyFill="1" applyBorder="1" applyAlignment="1">
      <alignment horizontal="center" vertical="top" wrapText="1"/>
    </xf>
    <xf numFmtId="0" fontId="14" fillId="0" borderId="16" xfId="0" applyFont="1" applyFill="1" applyBorder="1" applyAlignment="1" applyProtection="1">
      <alignment horizontal="center" vertical="center" wrapText="1"/>
      <protection locked="0"/>
    </xf>
    <xf numFmtId="0" fontId="14" fillId="0" borderId="16" xfId="0" applyFont="1" applyFill="1" applyBorder="1" applyAlignment="1" applyProtection="1">
      <alignment horizontal="center" vertical="top" wrapText="1"/>
      <protection locked="0"/>
    </xf>
    <xf numFmtId="0" fontId="13" fillId="0" borderId="8" xfId="0" applyFont="1" applyBorder="1" applyAlignment="1" applyProtection="1">
      <alignment horizontal="center" vertical="center"/>
      <protection locked="0"/>
    </xf>
    <xf numFmtId="0" fontId="0" fillId="0" borderId="8" xfId="0" applyFont="1" applyBorder="1" applyAlignment="1" applyProtection="1">
      <alignment horizontal="center"/>
      <protection locked="0"/>
    </xf>
    <xf numFmtId="44" fontId="0" fillId="0" borderId="0" xfId="0" applyNumberFormat="1" applyFont="1" applyProtection="1">
      <protection locked="0"/>
    </xf>
    <xf numFmtId="44" fontId="0" fillId="0" borderId="0" xfId="18" applyFont="1" applyProtection="1">
      <protection locked="0"/>
    </xf>
    <xf numFmtId="43" fontId="0" fillId="0" borderId="0" xfId="17" applyFont="1" applyFill="1" applyProtection="1">
      <protection locked="0"/>
    </xf>
    <xf numFmtId="43" fontId="0" fillId="0" borderId="0" xfId="0" applyNumberFormat="1" applyFont="1" applyFill="1" applyProtection="1">
      <protection locked="0"/>
    </xf>
    <xf numFmtId="43" fontId="0" fillId="0" borderId="0" xfId="17" applyFont="1" applyFill="1" applyAlignment="1" applyProtection="1">
      <alignment horizontal="right"/>
      <protection locked="0"/>
    </xf>
    <xf numFmtId="0" fontId="0" fillId="0" borderId="0" xfId="0" applyFont="1" applyFill="1" applyProtection="1">
      <protection locked="0"/>
    </xf>
    <xf numFmtId="43" fontId="0" fillId="0" borderId="0" xfId="0" applyNumberFormat="1" applyFont="1" applyBorder="1" applyProtection="1">
      <protection locked="0"/>
    </xf>
    <xf numFmtId="2" fontId="13" fillId="0" borderId="6" xfId="0" applyNumberFormat="1" applyFont="1" applyFill="1" applyBorder="1" applyAlignment="1" applyProtection="1">
      <alignment vertical="center"/>
      <protection locked="0"/>
    </xf>
    <xf numFmtId="0" fontId="0" fillId="0" borderId="0" xfId="0" applyFont="1" applyAlignment="1" applyProtection="1">
      <protection locked="0"/>
    </xf>
    <xf numFmtId="0" fontId="16" fillId="0" borderId="9" xfId="0" applyFont="1" applyBorder="1" applyAlignment="1" applyProtection="1">
      <alignment horizontal="center" vertical="center" wrapText="1"/>
      <protection locked="0"/>
    </xf>
    <xf numFmtId="0" fontId="9" fillId="0" borderId="0" xfId="8" applyFont="1" applyBorder="1" applyAlignment="1" applyProtection="1">
      <alignment horizontal="center" vertical="top"/>
      <protection locked="0"/>
    </xf>
    <xf numFmtId="0" fontId="14" fillId="0" borderId="0" xfId="0" applyFont="1" applyFill="1" applyBorder="1" applyAlignment="1" applyProtection="1">
      <alignment horizontal="center" vertical="center" wrapText="1"/>
      <protection locked="0"/>
    </xf>
    <xf numFmtId="44" fontId="12" fillId="0" borderId="0" xfId="18" applyFont="1" applyBorder="1" applyProtection="1">
      <protection locked="0"/>
    </xf>
    <xf numFmtId="2" fontId="0" fillId="0" borderId="0" xfId="0" applyNumberFormat="1" applyFont="1" applyBorder="1" applyProtection="1">
      <protection locked="0"/>
    </xf>
    <xf numFmtId="2" fontId="13" fillId="0" borderId="0" xfId="0" applyNumberFormat="1" applyFont="1" applyFill="1" applyBorder="1" applyAlignment="1" applyProtection="1">
      <alignment vertical="center"/>
      <protection locked="0"/>
    </xf>
    <xf numFmtId="44" fontId="11" fillId="0" borderId="19" xfId="18" applyFont="1" applyBorder="1" applyProtection="1">
      <protection locked="0"/>
    </xf>
    <xf numFmtId="44" fontId="0" fillId="0" borderId="20" xfId="18" applyFont="1" applyBorder="1" applyProtection="1">
      <protection locked="0"/>
    </xf>
    <xf numFmtId="44" fontId="12" fillId="0" borderId="7" xfId="18" applyFont="1" applyBorder="1" applyProtection="1">
      <protection locked="0"/>
    </xf>
    <xf numFmtId="43" fontId="0" fillId="0" borderId="6" xfId="0" applyNumberFormat="1" applyFont="1" applyBorder="1" applyProtection="1">
      <protection locked="0"/>
    </xf>
    <xf numFmtId="43" fontId="0" fillId="0" borderId="7" xfId="0" applyNumberFormat="1" applyFont="1" applyBorder="1" applyProtection="1">
      <protection locked="0"/>
    </xf>
    <xf numFmtId="0" fontId="0" fillId="0" borderId="8" xfId="0" applyFont="1" applyBorder="1" applyProtection="1">
      <protection locked="0"/>
    </xf>
    <xf numFmtId="0" fontId="0" fillId="0" borderId="9" xfId="0" applyFont="1" applyBorder="1" applyProtection="1">
      <protection locked="0"/>
    </xf>
    <xf numFmtId="0" fontId="14" fillId="5" borderId="16" xfId="0" applyFont="1" applyFill="1" applyBorder="1" applyAlignment="1" applyProtection="1">
      <alignment horizontal="center" vertical="center" wrapText="1"/>
      <protection locked="0"/>
    </xf>
    <xf numFmtId="0" fontId="0" fillId="5" borderId="8" xfId="0" applyFont="1" applyFill="1" applyBorder="1" applyProtection="1">
      <protection locked="0"/>
    </xf>
    <xf numFmtId="44" fontId="7" fillId="5" borderId="5" xfId="18" applyFont="1" applyFill="1" applyBorder="1" applyProtection="1">
      <protection locked="0"/>
    </xf>
    <xf numFmtId="44" fontId="12" fillId="5" borderId="6" xfId="18" applyFont="1" applyFill="1" applyBorder="1" applyProtection="1">
      <protection locked="0"/>
    </xf>
    <xf numFmtId="43" fontId="0" fillId="5" borderId="5" xfId="17" applyFont="1" applyFill="1" applyBorder="1" applyProtection="1">
      <protection locked="0"/>
    </xf>
    <xf numFmtId="43" fontId="0" fillId="5" borderId="0" xfId="17" applyFont="1" applyFill="1" applyBorder="1" applyProtection="1">
      <protection locked="0"/>
    </xf>
    <xf numFmtId="2" fontId="0" fillId="5" borderId="5" xfId="0" applyNumberFormat="1" applyFont="1" applyFill="1" applyBorder="1" applyProtection="1">
      <protection locked="0"/>
    </xf>
    <xf numFmtId="43" fontId="0" fillId="5" borderId="6" xfId="0" applyNumberFormat="1" applyFont="1" applyFill="1" applyBorder="1" applyProtection="1">
      <protection locked="0"/>
    </xf>
    <xf numFmtId="0" fontId="0" fillId="5" borderId="21" xfId="0" applyFont="1" applyFill="1" applyBorder="1" applyProtection="1">
      <protection locked="0"/>
    </xf>
    <xf numFmtId="44" fontId="15" fillId="5" borderId="6" xfId="18" applyFont="1" applyFill="1" applyBorder="1" applyProtection="1">
      <protection locked="0"/>
    </xf>
    <xf numFmtId="44" fontId="0" fillId="5" borderId="0" xfId="18" applyFont="1" applyFill="1" applyBorder="1" applyProtection="1">
      <protection locked="0"/>
    </xf>
    <xf numFmtId="44" fontId="7" fillId="5" borderId="4" xfId="18" applyFont="1" applyFill="1" applyBorder="1" applyAlignment="1" applyProtection="1">
      <alignment wrapText="1"/>
      <protection locked="0"/>
    </xf>
    <xf numFmtId="43" fontId="11" fillId="5" borderId="17" xfId="0" applyNumberFormat="1" applyFont="1" applyFill="1" applyBorder="1" applyAlignment="1" applyProtection="1">
      <alignment wrapText="1"/>
      <protection locked="0"/>
    </xf>
    <xf numFmtId="2" fontId="13" fillId="5" borderId="4" xfId="0" applyNumberFormat="1" applyFont="1" applyFill="1" applyBorder="1" applyAlignment="1" applyProtection="1">
      <alignment wrapText="1"/>
      <protection locked="0"/>
    </xf>
    <xf numFmtId="2" fontId="13" fillId="5" borderId="17" xfId="0" applyNumberFormat="1" applyFont="1" applyFill="1" applyBorder="1" applyAlignment="1" applyProtection="1">
      <alignment wrapText="1"/>
      <protection locked="0"/>
    </xf>
    <xf numFmtId="44" fontId="11" fillId="0" borderId="0" xfId="18" applyFont="1" applyBorder="1" applyAlignment="1" applyProtection="1">
      <alignment wrapText="1"/>
      <protection locked="0"/>
    </xf>
    <xf numFmtId="43" fontId="11" fillId="0" borderId="5" xfId="17" applyFont="1" applyBorder="1" applyAlignment="1" applyProtection="1">
      <alignment wrapText="1"/>
      <protection locked="0"/>
    </xf>
    <xf numFmtId="43" fontId="11" fillId="0" borderId="0" xfId="17" applyFont="1" applyBorder="1" applyAlignment="1" applyProtection="1">
      <alignment wrapText="1"/>
      <protection locked="0"/>
    </xf>
    <xf numFmtId="43" fontId="11" fillId="0" borderId="6" xfId="0" applyNumberFormat="1" applyFont="1" applyBorder="1" applyAlignment="1" applyProtection="1">
      <alignment wrapText="1"/>
      <protection locked="0"/>
    </xf>
    <xf numFmtId="43" fontId="11" fillId="0" borderId="5" xfId="0" applyNumberFormat="1" applyFont="1" applyBorder="1" applyAlignment="1" applyProtection="1">
      <alignment wrapText="1"/>
      <protection locked="0"/>
    </xf>
    <xf numFmtId="0" fontId="11" fillId="0" borderId="6" xfId="0" applyFont="1" applyBorder="1" applyAlignment="1" applyProtection="1">
      <alignment wrapText="1"/>
      <protection locked="0"/>
    </xf>
    <xf numFmtId="0" fontId="11" fillId="0" borderId="6" xfId="0" applyFont="1" applyBorder="1" applyAlignment="1" applyProtection="1">
      <protection locked="0"/>
    </xf>
    <xf numFmtId="44" fontId="18" fillId="0" borderId="6" xfId="18" applyFont="1" applyBorder="1" applyAlignment="1" applyProtection="1">
      <alignment horizontal="right"/>
      <protection locked="0"/>
    </xf>
    <xf numFmtId="43" fontId="11" fillId="0" borderId="5" xfId="0" applyNumberFormat="1" applyFont="1" applyBorder="1" applyAlignment="1" applyProtection="1">
      <protection locked="0"/>
    </xf>
    <xf numFmtId="44" fontId="7" fillId="5" borderId="5" xfId="18" applyFont="1" applyFill="1" applyBorder="1" applyAlignment="1" applyProtection="1">
      <protection locked="0"/>
    </xf>
    <xf numFmtId="44" fontId="11" fillId="5" borderId="0" xfId="18" applyFont="1" applyFill="1" applyBorder="1" applyAlignment="1" applyProtection="1">
      <protection locked="0"/>
    </xf>
    <xf numFmtId="43" fontId="11" fillId="5" borderId="0" xfId="17" applyFont="1" applyFill="1" applyBorder="1" applyAlignment="1" applyProtection="1">
      <protection locked="0"/>
    </xf>
    <xf numFmtId="43" fontId="11" fillId="5" borderId="6" xfId="0" applyNumberFormat="1" applyFont="1" applyFill="1" applyBorder="1" applyAlignment="1" applyProtection="1">
      <protection locked="0"/>
    </xf>
    <xf numFmtId="2" fontId="13" fillId="5" borderId="5" xfId="0" applyNumberFormat="1" applyFont="1" applyFill="1" applyBorder="1" applyAlignment="1" applyProtection="1">
      <protection locked="0"/>
    </xf>
    <xf numFmtId="2" fontId="13" fillId="5" borderId="6" xfId="0" applyNumberFormat="1" applyFont="1" applyFill="1" applyBorder="1" applyAlignment="1" applyProtection="1">
      <protection locked="0"/>
    </xf>
    <xf numFmtId="44" fontId="11" fillId="0" borderId="5" xfId="18" applyFont="1" applyBorder="1" applyAlignment="1" applyProtection="1">
      <protection locked="0"/>
    </xf>
    <xf numFmtId="44" fontId="11" fillId="0" borderId="0" xfId="18" applyFont="1" applyBorder="1" applyAlignment="1" applyProtection="1">
      <protection locked="0"/>
    </xf>
    <xf numFmtId="44" fontId="9" fillId="0" borderId="6" xfId="18" applyFont="1" applyBorder="1" applyAlignment="1" applyProtection="1">
      <protection locked="0"/>
    </xf>
    <xf numFmtId="43" fontId="11" fillId="0" borderId="5" xfId="17" applyFont="1" applyBorder="1" applyAlignment="1" applyProtection="1">
      <protection locked="0"/>
    </xf>
    <xf numFmtId="43" fontId="11" fillId="0" borderId="0" xfId="17" applyFont="1" applyBorder="1" applyAlignment="1" applyProtection="1">
      <protection locked="0"/>
    </xf>
    <xf numFmtId="43" fontId="11" fillId="0" borderId="6" xfId="0" applyNumberFormat="1" applyFont="1" applyBorder="1" applyAlignment="1" applyProtection="1">
      <protection locked="0"/>
    </xf>
    <xf numFmtId="8" fontId="17" fillId="5" borderId="17" xfId="0" applyNumberFormat="1" applyFont="1" applyFill="1" applyBorder="1" applyAlignment="1" applyProtection="1">
      <alignment horizontal="right" wrapText="1"/>
      <protection locked="0"/>
    </xf>
    <xf numFmtId="44" fontId="11" fillId="5" borderId="6" xfId="18" applyFont="1" applyFill="1" applyBorder="1" applyAlignment="1" applyProtection="1">
      <protection locked="0"/>
    </xf>
    <xf numFmtId="43" fontId="13" fillId="5" borderId="4" xfId="17" applyFont="1" applyFill="1" applyBorder="1" applyAlignment="1" applyProtection="1">
      <alignment horizontal="center" wrapText="1"/>
      <protection locked="0"/>
    </xf>
    <xf numFmtId="43" fontId="11" fillId="5" borderId="18" xfId="17" applyFont="1" applyFill="1" applyBorder="1" applyAlignment="1" applyProtection="1">
      <alignment wrapText="1"/>
      <protection locked="0"/>
    </xf>
    <xf numFmtId="43" fontId="11" fillId="5" borderId="5" xfId="17" applyFont="1" applyFill="1" applyBorder="1" applyAlignment="1" applyProtection="1">
      <protection locked="0"/>
    </xf>
    <xf numFmtId="43" fontId="0" fillId="0" borderId="20" xfId="17" applyFont="1" applyBorder="1" applyProtection="1">
      <protection locked="0"/>
    </xf>
    <xf numFmtId="43" fontId="0" fillId="0" borderId="19" xfId="0" applyNumberFormat="1" applyFont="1" applyBorder="1" applyAlignment="1" applyProtection="1">
      <protection locked="0"/>
    </xf>
    <xf numFmtId="0" fontId="0" fillId="0" borderId="7" xfId="0" applyFont="1" applyBorder="1" applyAlignment="1" applyProtection="1">
      <protection locked="0"/>
    </xf>
    <xf numFmtId="0" fontId="4" fillId="4" borderId="21" xfId="16" applyFont="1" applyFill="1" applyBorder="1" applyAlignment="1">
      <alignment horizontal="center" vertical="top" wrapText="1"/>
    </xf>
    <xf numFmtId="0" fontId="13" fillId="0" borderId="21"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44" fontId="17" fillId="5" borderId="18" xfId="0" applyNumberFormat="1" applyFont="1" applyFill="1" applyBorder="1" applyAlignment="1" applyProtection="1">
      <alignment horizontal="right" wrapText="1"/>
      <protection locked="0"/>
    </xf>
    <xf numFmtId="0" fontId="16" fillId="0" borderId="8" xfId="0" applyFont="1" applyBorder="1" applyAlignment="1" applyProtection="1">
      <alignment horizontal="center" vertical="center" wrapText="1"/>
      <protection locked="0"/>
    </xf>
    <xf numFmtId="44" fontId="9" fillId="0" borderId="0" xfId="18" applyFont="1" applyBorder="1" applyAlignment="1" applyProtection="1">
      <alignment wrapText="1"/>
      <protection locked="0"/>
    </xf>
    <xf numFmtId="43" fontId="0" fillId="0" borderId="0" xfId="0" applyNumberFormat="1" applyFont="1" applyProtection="1">
      <protection locked="0"/>
    </xf>
    <xf numFmtId="43" fontId="9" fillId="5" borderId="5" xfId="17" applyFont="1" applyFill="1" applyBorder="1" applyAlignment="1" applyProtection="1">
      <protection locked="0"/>
    </xf>
    <xf numFmtId="43" fontId="9" fillId="5" borderId="5" xfId="17" applyFont="1" applyFill="1" applyBorder="1" applyProtection="1">
      <protection locked="0"/>
    </xf>
    <xf numFmtId="43" fontId="9" fillId="0" borderId="5" xfId="17" applyFont="1" applyBorder="1" applyProtection="1">
      <protection locked="0"/>
    </xf>
    <xf numFmtId="0" fontId="4" fillId="4" borderId="10" xfId="11" applyFont="1" applyFill="1" applyBorder="1" applyAlignment="1">
      <alignment horizontal="left" vertical="center"/>
    </xf>
    <xf numFmtId="44" fontId="11" fillId="0" borderId="6" xfId="18" applyFont="1" applyBorder="1" applyProtection="1">
      <protection locked="0"/>
    </xf>
    <xf numFmtId="43" fontId="13" fillId="5" borderId="18" xfId="17" applyFont="1" applyFill="1" applyBorder="1" applyAlignment="1" applyProtection="1">
      <alignment horizontal="center" wrapText="1"/>
      <protection locked="0"/>
    </xf>
    <xf numFmtId="2" fontId="11" fillId="5" borderId="4" xfId="0" applyNumberFormat="1" applyFont="1" applyFill="1" applyBorder="1" applyAlignment="1" applyProtection="1">
      <alignment wrapText="1"/>
      <protection locked="0"/>
    </xf>
    <xf numFmtId="2" fontId="11" fillId="0" borderId="5" xfId="0" applyNumberFormat="1" applyFont="1" applyBorder="1" applyAlignment="1" applyProtection="1">
      <protection locked="0"/>
    </xf>
    <xf numFmtId="2" fontId="11" fillId="5" borderId="5" xfId="0" applyNumberFormat="1" applyFont="1" applyFill="1" applyBorder="1" applyAlignment="1" applyProtection="1">
      <protection locked="0"/>
    </xf>
    <xf numFmtId="2" fontId="0" fillId="0" borderId="19" xfId="0" applyNumberFormat="1" applyFont="1" applyBorder="1" applyProtection="1">
      <protection locked="0"/>
    </xf>
    <xf numFmtId="43" fontId="0" fillId="0" borderId="0" xfId="17" applyFont="1" applyFill="1" applyAlignment="1" applyProtection="1">
      <alignment horizontal="left"/>
      <protection locked="0"/>
    </xf>
    <xf numFmtId="0" fontId="18" fillId="0" borderId="0" xfId="0" applyFont="1" applyBorder="1" applyAlignment="1" applyProtection="1">
      <alignment horizontal="center" vertical="center" wrapText="1"/>
      <protection locked="0"/>
    </xf>
    <xf numFmtId="43" fontId="9" fillId="0" borderId="19" xfId="17" applyFont="1" applyBorder="1" applyProtection="1">
      <protection locked="0"/>
    </xf>
    <xf numFmtId="0" fontId="9" fillId="0" borderId="0" xfId="0" applyFont="1" applyProtection="1">
      <protection locked="0"/>
    </xf>
    <xf numFmtId="0" fontId="0" fillId="0" borderId="0" xfId="0" applyProtection="1">
      <protection locked="0"/>
    </xf>
    <xf numFmtId="0" fontId="11" fillId="0" borderId="0" xfId="7" applyFont="1" applyAlignment="1" applyProtection="1">
      <alignment vertical="top"/>
      <protection locked="0"/>
    </xf>
    <xf numFmtId="43" fontId="0" fillId="0" borderId="0" xfId="17" applyFont="1" applyFill="1" applyAlignment="1" applyProtection="1">
      <alignment wrapText="1"/>
      <protection locked="0"/>
    </xf>
    <xf numFmtId="43" fontId="19" fillId="0" borderId="0" xfId="17" applyFont="1" applyFill="1" applyAlignment="1" applyProtection="1">
      <alignment wrapText="1"/>
      <protection locked="0"/>
    </xf>
    <xf numFmtId="0" fontId="0" fillId="0" borderId="0" xfId="0" applyFont="1" applyFill="1" applyAlignment="1" applyProtection="1">
      <alignment wrapText="1"/>
      <protection locked="0"/>
    </xf>
    <xf numFmtId="0" fontId="0" fillId="0" borderId="0" xfId="0" applyFont="1" applyAlignment="1" applyProtection="1">
      <alignment wrapText="1"/>
      <protection locked="0"/>
    </xf>
    <xf numFmtId="0" fontId="4" fillId="4" borderId="2" xfId="0" applyFont="1" applyFill="1" applyBorder="1" applyAlignment="1" applyProtection="1">
      <alignment horizontal="center" wrapText="1"/>
      <protection locked="0"/>
    </xf>
    <xf numFmtId="0" fontId="4" fillId="4" borderId="1" xfId="0" applyFont="1" applyFill="1" applyBorder="1" applyAlignment="1" applyProtection="1">
      <alignment horizont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xfId="18" builtinId="4"/>
    <cellStyle name="Moneda 2" xfId="6" xr:uid="{00000000-0005-0000-0000-000007000000}"/>
    <cellStyle name="Normal" xfId="0" builtinId="0"/>
    <cellStyle name="Normal 2" xfId="7" xr:uid="{00000000-0005-0000-0000-000009000000}"/>
    <cellStyle name="Normal 2 2" xfId="8" xr:uid="{00000000-0005-0000-0000-00000A000000}"/>
    <cellStyle name="Normal 3" xfId="9" xr:uid="{00000000-0005-0000-0000-00000B000000}"/>
    <cellStyle name="Normal 4" xfId="10" xr:uid="{00000000-0005-0000-0000-00000C000000}"/>
    <cellStyle name="Normal 4 2" xfId="11" xr:uid="{00000000-0005-0000-0000-00000D000000}"/>
    <cellStyle name="Normal 5" xfId="12" xr:uid="{00000000-0005-0000-0000-00000E000000}"/>
    <cellStyle name="Normal 5 2" xfId="13" xr:uid="{00000000-0005-0000-0000-00000F000000}"/>
    <cellStyle name="Normal 6" xfId="14" xr:uid="{00000000-0005-0000-0000-000010000000}"/>
    <cellStyle name="Normal 6 2" xfId="15" xr:uid="{00000000-0005-0000-0000-000011000000}"/>
    <cellStyle name="Normal_141008Reportes Cuadros Institucionales-sectorialesADV" xfId="16" xr:uid="{00000000-0005-0000-0000-00001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3"/>
  <sheetViews>
    <sheetView showGridLines="0" zoomScale="98" zoomScaleNormal="98" workbookViewId="0">
      <selection activeCell="A44" sqref="A1:P44"/>
    </sheetView>
  </sheetViews>
  <sheetFormatPr baseColWidth="10" defaultColWidth="12" defaultRowHeight="11.25" x14ac:dyDescent="0.2"/>
  <cols>
    <col min="1" max="1" width="14" style="4" customWidth="1"/>
    <col min="2" max="2" width="38.83203125" style="4" customWidth="1"/>
    <col min="3" max="3" width="37.33203125" style="4" customWidth="1"/>
    <col min="4" max="4" width="15.5" style="4" customWidth="1"/>
    <col min="5" max="5" width="19" style="4" customWidth="1"/>
    <col min="6" max="6" width="17.33203125" style="4" bestFit="1" customWidth="1"/>
    <col min="7" max="7" width="18.1640625" style="4" customWidth="1"/>
    <col min="8" max="8" width="14.33203125" style="4" customWidth="1"/>
    <col min="9" max="9" width="13.33203125" style="4" customWidth="1"/>
    <col min="10" max="10" width="14.6640625" style="4" customWidth="1"/>
    <col min="11" max="12" width="11.83203125" style="4" customWidth="1"/>
    <col min="13" max="13" width="13.6640625" style="4" customWidth="1"/>
    <col min="14" max="14" width="14.83203125" style="4" customWidth="1"/>
    <col min="15" max="15" width="0" style="4" hidden="1" customWidth="1"/>
    <col min="16" max="16" width="14" style="4" bestFit="1" customWidth="1"/>
    <col min="17" max="17" width="13" style="4" bestFit="1" customWidth="1"/>
    <col min="18" max="16384" width="12" style="4"/>
  </cols>
  <sheetData>
    <row r="1" spans="1:18" s="1" customFormat="1" ht="35.1" customHeight="1" thickBot="1" x14ac:dyDescent="0.25">
      <c r="A1" s="133" t="s">
        <v>95</v>
      </c>
      <c r="B1" s="133"/>
      <c r="C1" s="133"/>
      <c r="D1" s="133"/>
      <c r="E1" s="134"/>
      <c r="F1" s="134"/>
      <c r="G1" s="134"/>
      <c r="H1" s="134"/>
      <c r="I1" s="134"/>
      <c r="J1" s="134"/>
      <c r="K1" s="134"/>
      <c r="L1" s="134"/>
      <c r="M1" s="134"/>
      <c r="N1" s="134"/>
    </row>
    <row r="2" spans="1:18" s="1" customFormat="1" ht="12.75" customHeight="1" thickBot="1" x14ac:dyDescent="0.25">
      <c r="A2" s="11"/>
      <c r="B2" s="11"/>
      <c r="C2" s="11"/>
      <c r="D2" s="18"/>
      <c r="E2" s="20"/>
      <c r="F2" s="21" t="s">
        <v>2</v>
      </c>
      <c r="G2" s="22"/>
      <c r="H2" s="20"/>
      <c r="I2" s="21" t="s">
        <v>8</v>
      </c>
      <c r="J2" s="22"/>
      <c r="K2" s="28" t="s">
        <v>15</v>
      </c>
      <c r="L2" s="22"/>
      <c r="M2" s="116" t="s">
        <v>14</v>
      </c>
      <c r="N2" s="31"/>
    </row>
    <row r="3" spans="1:18" s="1" customFormat="1" ht="37.9" customHeight="1" thickBot="1" x14ac:dyDescent="0.25">
      <c r="A3" s="106" t="s">
        <v>16</v>
      </c>
      <c r="B3" s="35" t="s">
        <v>0</v>
      </c>
      <c r="C3" s="35" t="s">
        <v>5</v>
      </c>
      <c r="D3" s="19" t="s">
        <v>1</v>
      </c>
      <c r="E3" s="23" t="s">
        <v>3</v>
      </c>
      <c r="F3" s="14" t="s">
        <v>4</v>
      </c>
      <c r="G3" s="24" t="s">
        <v>6</v>
      </c>
      <c r="H3" s="23" t="s">
        <v>9</v>
      </c>
      <c r="I3" s="14" t="s">
        <v>4</v>
      </c>
      <c r="J3" s="24" t="s">
        <v>7</v>
      </c>
      <c r="K3" s="29" t="s">
        <v>10</v>
      </c>
      <c r="L3" s="30" t="s">
        <v>11</v>
      </c>
      <c r="M3" s="32" t="s">
        <v>12</v>
      </c>
      <c r="N3" s="33" t="s">
        <v>13</v>
      </c>
    </row>
    <row r="4" spans="1:18" ht="44.45" customHeight="1" x14ac:dyDescent="0.2">
      <c r="A4" s="107" t="s">
        <v>67</v>
      </c>
      <c r="B4" s="62" t="s">
        <v>40</v>
      </c>
      <c r="C4" s="62" t="s">
        <v>72</v>
      </c>
      <c r="D4" s="70">
        <v>5057</v>
      </c>
      <c r="E4" s="73">
        <f>+E5+E6</f>
        <v>259889160.79000002</v>
      </c>
      <c r="F4" s="109">
        <f>+E4+F5+F6</f>
        <v>269606019.16000003</v>
      </c>
      <c r="G4" s="98">
        <f>+G5+G6</f>
        <v>269606019.14999998</v>
      </c>
      <c r="H4" s="100">
        <f>+SUM(H5:H6)</f>
        <v>459428.13675508805</v>
      </c>
      <c r="I4" s="101">
        <v>0</v>
      </c>
      <c r="J4" s="118">
        <f>+SUM(J5:J6)</f>
        <v>428631.89</v>
      </c>
      <c r="K4" s="119">
        <f>+K5+K6</f>
        <v>99.999999996290867</v>
      </c>
      <c r="L4" s="74">
        <v>0</v>
      </c>
      <c r="M4" s="75">
        <f>+J4*100/H4</f>
        <v>93.296830496146796</v>
      </c>
      <c r="N4" s="76">
        <v>0</v>
      </c>
      <c r="R4" s="112"/>
    </row>
    <row r="5" spans="1:18" ht="39" customHeight="1" x14ac:dyDescent="0.2">
      <c r="A5" s="38"/>
      <c r="B5" s="36" t="s">
        <v>41</v>
      </c>
      <c r="C5" s="36" t="s">
        <v>41</v>
      </c>
      <c r="D5" s="60">
        <v>5057</v>
      </c>
      <c r="E5" s="13">
        <v>244442819.40000001</v>
      </c>
      <c r="F5" s="111">
        <f>18600000-8729771.01</f>
        <v>9870228.9900000002</v>
      </c>
      <c r="G5" s="13">
        <v>254313048.38999996</v>
      </c>
      <c r="H5" s="78">
        <v>444577.94489508803</v>
      </c>
      <c r="I5" s="79">
        <v>0</v>
      </c>
      <c r="J5" s="79">
        <v>412799.33</v>
      </c>
      <c r="K5" s="120">
        <f>+G5*100/F4</f>
        <v>94.327659739330855</v>
      </c>
      <c r="L5" s="80">
        <v>0</v>
      </c>
      <c r="M5" s="81">
        <f>+J5*100/H4</f>
        <v>89.850685444643347</v>
      </c>
      <c r="N5" s="82">
        <v>0</v>
      </c>
      <c r="P5" s="4" t="s">
        <v>83</v>
      </c>
    </row>
    <row r="6" spans="1:18" ht="41.25" customHeight="1" x14ac:dyDescent="0.2">
      <c r="A6" s="38"/>
      <c r="B6" s="36" t="s">
        <v>42</v>
      </c>
      <c r="C6" s="36" t="s">
        <v>42</v>
      </c>
      <c r="D6" s="60">
        <v>5057</v>
      </c>
      <c r="E6" s="13">
        <v>15446341.390000001</v>
      </c>
      <c r="F6" s="77">
        <v>-153370.62</v>
      </c>
      <c r="G6" s="13">
        <v>15292970.76</v>
      </c>
      <c r="H6" s="78">
        <v>14850.191860000001</v>
      </c>
      <c r="I6" s="79">
        <v>0</v>
      </c>
      <c r="J6" s="79">
        <v>15832.56</v>
      </c>
      <c r="K6" s="120">
        <f>+G6*100/F4</f>
        <v>5.6723402569600099</v>
      </c>
      <c r="L6" s="80">
        <v>0</v>
      </c>
      <c r="M6" s="81">
        <f>+J6*100/H4</f>
        <v>3.4461450515034566</v>
      </c>
      <c r="N6" s="82">
        <v>0</v>
      </c>
      <c r="P6" s="4" t="s">
        <v>83</v>
      </c>
      <c r="Q6" s="43"/>
    </row>
    <row r="7" spans="1:18" ht="77.45" customHeight="1" x14ac:dyDescent="0.2">
      <c r="A7" s="38" t="s">
        <v>68</v>
      </c>
      <c r="B7" s="62" t="s">
        <v>43</v>
      </c>
      <c r="C7" s="62" t="s">
        <v>70</v>
      </c>
      <c r="D7" s="63">
        <v>5057</v>
      </c>
      <c r="E7" s="86">
        <f>+SUM(E8:E12)</f>
        <v>50706448.380000003</v>
      </c>
      <c r="F7" s="87">
        <f>+E7+F8+F9+F10+F11+F12</f>
        <v>49954687.360000014</v>
      </c>
      <c r="G7" s="99">
        <f>+SUM(G8:G12)</f>
        <v>49954687.359999992</v>
      </c>
      <c r="H7" s="102">
        <f>+SUM(H8:H12)</f>
        <v>5736000</v>
      </c>
      <c r="I7" s="88">
        <v>0</v>
      </c>
      <c r="J7" s="88">
        <f>+SUM(J8:J12)</f>
        <v>5677503.1499999994</v>
      </c>
      <c r="K7" s="121">
        <f>+SUM(K8:K12)</f>
        <v>99.999999999999957</v>
      </c>
      <c r="L7" s="89">
        <v>0</v>
      </c>
      <c r="M7" s="90">
        <f>+SUM(M8:M12)</f>
        <v>98.980180439330553</v>
      </c>
      <c r="N7" s="91">
        <v>0</v>
      </c>
      <c r="P7" s="44"/>
      <c r="Q7" s="45"/>
    </row>
    <row r="8" spans="1:18" ht="43.5" customHeight="1" thickBot="1" x14ac:dyDescent="0.25">
      <c r="A8" s="38"/>
      <c r="B8" s="49" t="s">
        <v>44</v>
      </c>
      <c r="C8" s="49" t="s">
        <v>44</v>
      </c>
      <c r="D8" s="60">
        <v>5057</v>
      </c>
      <c r="E8" s="92">
        <v>23904051.07</v>
      </c>
      <c r="F8" s="77">
        <v>-258196.76</v>
      </c>
      <c r="G8" s="94">
        <v>23645854.309999999</v>
      </c>
      <c r="H8" s="95">
        <v>2995200</v>
      </c>
      <c r="I8" s="96">
        <v>0</v>
      </c>
      <c r="J8" s="96">
        <v>2870059.6799999997</v>
      </c>
      <c r="K8" s="120">
        <f>+G8*100/F7</f>
        <v>47.33460573898784</v>
      </c>
      <c r="L8" s="97">
        <v>0</v>
      </c>
      <c r="M8" s="81">
        <f>+J8*100/H7</f>
        <v>50.035907949790797</v>
      </c>
      <c r="N8" s="82">
        <v>0</v>
      </c>
      <c r="O8" s="4" t="s">
        <v>63</v>
      </c>
      <c r="P8" s="129" t="s">
        <v>84</v>
      </c>
      <c r="Q8" s="45"/>
    </row>
    <row r="9" spans="1:18" ht="58.5" customHeight="1" thickBot="1" x14ac:dyDescent="0.25">
      <c r="A9" s="38"/>
      <c r="B9" s="49" t="s">
        <v>46</v>
      </c>
      <c r="C9" s="49" t="s">
        <v>46</v>
      </c>
      <c r="D9" s="60">
        <v>5057</v>
      </c>
      <c r="E9" s="92">
        <v>6199081.5599999996</v>
      </c>
      <c r="F9" s="77">
        <v>-61498.83</v>
      </c>
      <c r="G9" s="13">
        <v>6137582.7300000004</v>
      </c>
      <c r="H9" s="95">
        <v>936000</v>
      </c>
      <c r="I9" s="96">
        <v>0</v>
      </c>
      <c r="J9" s="96">
        <v>834722.81</v>
      </c>
      <c r="K9" s="120">
        <f>+G9*100/F7</f>
        <v>12.286299953734709</v>
      </c>
      <c r="L9" s="97">
        <v>0</v>
      </c>
      <c r="M9" s="81">
        <f>+J9*100/H7</f>
        <v>14.552350244072525</v>
      </c>
      <c r="N9" s="83">
        <v>0</v>
      </c>
      <c r="O9" s="4" t="s">
        <v>63</v>
      </c>
      <c r="P9" s="42" t="s">
        <v>85</v>
      </c>
      <c r="Q9" s="45"/>
    </row>
    <row r="10" spans="1:18" ht="58.5" customHeight="1" thickBot="1" x14ac:dyDescent="0.25">
      <c r="A10" s="38"/>
      <c r="B10" s="49" t="s">
        <v>47</v>
      </c>
      <c r="C10" s="49" t="s">
        <v>47</v>
      </c>
      <c r="D10" s="60">
        <v>5057</v>
      </c>
      <c r="E10" s="92">
        <v>16399899.68</v>
      </c>
      <c r="F10" s="77">
        <v>-162697.57999999999</v>
      </c>
      <c r="G10" s="13">
        <v>16237202.099999996</v>
      </c>
      <c r="H10" s="95">
        <v>1310400</v>
      </c>
      <c r="I10" s="96">
        <v>0</v>
      </c>
      <c r="J10" s="96">
        <v>1584821.07</v>
      </c>
      <c r="K10" s="120">
        <f>+G10*100/F7</f>
        <v>32.503860914964982</v>
      </c>
      <c r="L10" s="97">
        <v>0</v>
      </c>
      <c r="M10" s="81">
        <f>+J10*100/H7</f>
        <v>27.629377092050209</v>
      </c>
      <c r="N10" s="83">
        <v>0</v>
      </c>
      <c r="O10" s="4" t="s">
        <v>63</v>
      </c>
      <c r="P10" s="129" t="s">
        <v>86</v>
      </c>
      <c r="Q10" s="45"/>
    </row>
    <row r="11" spans="1:18" ht="58.5" customHeight="1" thickBot="1" x14ac:dyDescent="0.25">
      <c r="A11" s="38"/>
      <c r="B11" s="49" t="s">
        <v>48</v>
      </c>
      <c r="C11" s="49" t="s">
        <v>48</v>
      </c>
      <c r="D11" s="60">
        <v>5057</v>
      </c>
      <c r="E11" s="92">
        <v>2840857.11</v>
      </c>
      <c r="F11" s="77">
        <v>-42274.6899999999</v>
      </c>
      <c r="G11" s="94">
        <v>2798582.42</v>
      </c>
      <c r="H11" s="95">
        <v>374400</v>
      </c>
      <c r="I11" s="96">
        <v>0</v>
      </c>
      <c r="J11" s="96">
        <v>285126.06</v>
      </c>
      <c r="K11" s="120">
        <f>+G11*100/F7</f>
        <v>5.6022418873967288</v>
      </c>
      <c r="L11" s="97">
        <v>0</v>
      </c>
      <c r="M11" s="81">
        <f>+J11*100/H7</f>
        <v>4.9708169456066944</v>
      </c>
      <c r="N11" s="83">
        <v>0</v>
      </c>
      <c r="O11" s="4" t="s">
        <v>62</v>
      </c>
      <c r="P11" s="129" t="s">
        <v>87</v>
      </c>
      <c r="Q11" s="45"/>
    </row>
    <row r="12" spans="1:18" ht="30" customHeight="1" thickBot="1" x14ac:dyDescent="0.25">
      <c r="A12" s="38"/>
      <c r="B12" s="49" t="s">
        <v>49</v>
      </c>
      <c r="C12" s="49" t="s">
        <v>49</v>
      </c>
      <c r="D12" s="60">
        <v>5057</v>
      </c>
      <c r="E12" s="92">
        <v>1362558.96</v>
      </c>
      <c r="F12" s="77">
        <v>-227093.16</v>
      </c>
      <c r="G12" s="94">
        <v>1135465.7999999998</v>
      </c>
      <c r="H12" s="95">
        <v>120000</v>
      </c>
      <c r="I12" s="96">
        <v>0</v>
      </c>
      <c r="J12" s="96">
        <v>102773.53</v>
      </c>
      <c r="K12" s="120">
        <f>+G12*100/F7</f>
        <v>2.272991504915705</v>
      </c>
      <c r="L12" s="97">
        <v>0</v>
      </c>
      <c r="M12" s="81">
        <f>+J12*100/H7</f>
        <v>1.7917282078103207</v>
      </c>
      <c r="N12" s="83">
        <v>0</v>
      </c>
      <c r="O12" s="4" t="s">
        <v>62</v>
      </c>
      <c r="P12" s="130" t="s">
        <v>88</v>
      </c>
      <c r="Q12" s="45"/>
    </row>
    <row r="13" spans="1:18" ht="61.9" customHeight="1" x14ac:dyDescent="0.2">
      <c r="A13" s="38" t="s">
        <v>69</v>
      </c>
      <c r="B13" s="62" t="s">
        <v>55</v>
      </c>
      <c r="C13" s="62" t="s">
        <v>71</v>
      </c>
      <c r="D13" s="63">
        <v>5057</v>
      </c>
      <c r="E13" s="86">
        <f>+SUM(E14)</f>
        <v>47837726.619999997</v>
      </c>
      <c r="F13" s="87">
        <f>+E13+F14</f>
        <v>50285433.75</v>
      </c>
      <c r="G13" s="99">
        <f>+SUM(G14)</f>
        <v>50285433.749999993</v>
      </c>
      <c r="H13" s="102">
        <f>+SUM(H14)</f>
        <v>6187.3199999999988</v>
      </c>
      <c r="I13" s="88">
        <v>0</v>
      </c>
      <c r="J13" s="88">
        <f>+SUM(J14)</f>
        <v>6187.3199999999988</v>
      </c>
      <c r="K13" s="121">
        <f>+SUM(K14)</f>
        <v>99.999999999999986</v>
      </c>
      <c r="L13" s="89">
        <v>0</v>
      </c>
      <c r="M13" s="90">
        <f>+SUM(M14)</f>
        <v>100</v>
      </c>
      <c r="N13" s="91">
        <v>0</v>
      </c>
      <c r="P13" s="44"/>
      <c r="Q13" s="45"/>
    </row>
    <row r="14" spans="1:18" ht="41.25" customHeight="1" thickBot="1" x14ac:dyDescent="0.25">
      <c r="A14" s="38"/>
      <c r="B14" s="49" t="s">
        <v>45</v>
      </c>
      <c r="C14" s="49" t="s">
        <v>45</v>
      </c>
      <c r="D14" s="60">
        <v>5057</v>
      </c>
      <c r="E14" s="92">
        <v>47837726.619999997</v>
      </c>
      <c r="F14" s="93">
        <f>2569967.17-122260.04</f>
        <v>2447707.13</v>
      </c>
      <c r="G14" s="84">
        <v>50285433.749999993</v>
      </c>
      <c r="H14" s="95">
        <v>6187.3199999999988</v>
      </c>
      <c r="I14" s="96">
        <v>0</v>
      </c>
      <c r="J14" s="96">
        <v>6187.3199999999988</v>
      </c>
      <c r="K14" s="120">
        <f>+G14*100/F13</f>
        <v>99.999999999999986</v>
      </c>
      <c r="L14" s="97">
        <v>0</v>
      </c>
      <c r="M14" s="85">
        <f>+J14*100/H13</f>
        <v>100</v>
      </c>
      <c r="N14" s="83">
        <v>0</v>
      </c>
      <c r="O14" s="4" t="s">
        <v>63</v>
      </c>
      <c r="P14" s="131" t="s">
        <v>89</v>
      </c>
      <c r="Q14" s="45"/>
    </row>
    <row r="15" spans="1:18" ht="52.9" customHeight="1" x14ac:dyDescent="0.2">
      <c r="A15" s="38" t="s">
        <v>82</v>
      </c>
      <c r="B15" s="62" t="s">
        <v>56</v>
      </c>
      <c r="C15" s="62" t="s">
        <v>73</v>
      </c>
      <c r="D15" s="63">
        <v>5057</v>
      </c>
      <c r="E15" s="64">
        <f>+SUM(E16+E17)</f>
        <v>0</v>
      </c>
      <c r="F15" s="72">
        <v>0</v>
      </c>
      <c r="G15" s="65">
        <v>0</v>
      </c>
      <c r="H15" s="66">
        <v>0</v>
      </c>
      <c r="I15" s="67">
        <v>0</v>
      </c>
      <c r="J15" s="67">
        <v>0</v>
      </c>
      <c r="K15" s="68">
        <v>0</v>
      </c>
      <c r="L15" s="69"/>
      <c r="M15" s="68">
        <v>0</v>
      </c>
      <c r="N15" s="91">
        <v>0</v>
      </c>
    </row>
    <row r="16" spans="1:18" ht="30" customHeight="1" x14ac:dyDescent="0.2">
      <c r="A16" s="39"/>
      <c r="B16" s="36" t="s">
        <v>50</v>
      </c>
      <c r="C16" s="36" t="s">
        <v>50</v>
      </c>
      <c r="D16" s="60">
        <v>5057</v>
      </c>
      <c r="E16" s="25">
        <v>0</v>
      </c>
      <c r="F16" s="16">
        <v>0</v>
      </c>
      <c r="G16" s="26">
        <v>0</v>
      </c>
      <c r="H16" s="27">
        <v>0</v>
      </c>
      <c r="I16" s="17">
        <v>0</v>
      </c>
      <c r="J16" s="17">
        <v>0</v>
      </c>
      <c r="K16" s="34">
        <f>+G16*100/E12</f>
        <v>0</v>
      </c>
      <c r="L16" s="58">
        <v>0</v>
      </c>
      <c r="M16" s="34">
        <f>+I16*100/G12</f>
        <v>0</v>
      </c>
      <c r="N16" s="82">
        <v>0</v>
      </c>
    </row>
    <row r="17" spans="1:17" ht="30" customHeight="1" x14ac:dyDescent="0.2">
      <c r="A17" s="38"/>
      <c r="B17" s="37" t="s">
        <v>51</v>
      </c>
      <c r="C17" s="37" t="s">
        <v>51</v>
      </c>
      <c r="D17" s="60">
        <v>5057</v>
      </c>
      <c r="E17" s="25">
        <v>0</v>
      </c>
      <c r="F17" s="16">
        <v>0</v>
      </c>
      <c r="G17" s="26">
        <v>0</v>
      </c>
      <c r="H17" s="27">
        <v>0</v>
      </c>
      <c r="I17" s="17">
        <v>0</v>
      </c>
      <c r="J17" s="17">
        <v>0</v>
      </c>
      <c r="K17" s="34">
        <v>0</v>
      </c>
      <c r="L17" s="58">
        <v>0</v>
      </c>
      <c r="M17" s="34">
        <v>0</v>
      </c>
      <c r="N17" s="82">
        <v>0</v>
      </c>
    </row>
    <row r="18" spans="1:17" ht="45" x14ac:dyDescent="0.2">
      <c r="A18" s="39" t="s">
        <v>81</v>
      </c>
      <c r="B18" s="62" t="s">
        <v>57</v>
      </c>
      <c r="C18" s="62" t="s">
        <v>74</v>
      </c>
      <c r="D18" s="63">
        <v>5057</v>
      </c>
      <c r="E18" s="64">
        <f>+SUM(E19)</f>
        <v>1000000</v>
      </c>
      <c r="F18" s="72">
        <v>0</v>
      </c>
      <c r="G18" s="65">
        <v>999999.12</v>
      </c>
      <c r="H18" s="102">
        <f>+SUM(H19)</f>
        <v>250</v>
      </c>
      <c r="I18" s="88">
        <v>0</v>
      </c>
      <c r="J18" s="88">
        <v>303</v>
      </c>
      <c r="K18" s="121">
        <f>+SUM(K19)</f>
        <v>99.999911999999995</v>
      </c>
      <c r="L18" s="89">
        <v>0</v>
      </c>
      <c r="M18" s="90">
        <f>+M19</f>
        <v>121.2</v>
      </c>
      <c r="N18" s="91">
        <v>0</v>
      </c>
    </row>
    <row r="19" spans="1:17" ht="22.5" x14ac:dyDescent="0.2">
      <c r="A19" s="39"/>
      <c r="B19" s="36" t="s">
        <v>53</v>
      </c>
      <c r="C19" s="36" t="s">
        <v>53</v>
      </c>
      <c r="D19" s="60">
        <v>5057</v>
      </c>
      <c r="E19" s="25">
        <v>1000000</v>
      </c>
      <c r="F19" s="16">
        <v>0</v>
      </c>
      <c r="G19" s="26">
        <v>999999.12</v>
      </c>
      <c r="H19" s="27">
        <v>250</v>
      </c>
      <c r="I19" s="17">
        <v>0</v>
      </c>
      <c r="J19" s="17">
        <v>303</v>
      </c>
      <c r="K19" s="120">
        <f>+G19*100/E18</f>
        <v>99.999911999999995</v>
      </c>
      <c r="L19" s="97">
        <v>0</v>
      </c>
      <c r="M19" s="85">
        <f>+J19*100/H18</f>
        <v>121.2</v>
      </c>
      <c r="N19" s="47">
        <v>0</v>
      </c>
      <c r="P19" s="124" t="s">
        <v>90</v>
      </c>
    </row>
    <row r="20" spans="1:17" ht="45" x14ac:dyDescent="0.2">
      <c r="A20" s="39" t="s">
        <v>80</v>
      </c>
      <c r="B20" s="62" t="s">
        <v>60</v>
      </c>
      <c r="C20" s="62" t="s">
        <v>75</v>
      </c>
      <c r="D20" s="63">
        <v>5057</v>
      </c>
      <c r="E20" s="64">
        <f>+E21+E22</f>
        <v>805358.5</v>
      </c>
      <c r="F20" s="72">
        <f>+SUM(F21:F22)</f>
        <v>-18039.03</v>
      </c>
      <c r="G20" s="65">
        <v>787319.47</v>
      </c>
      <c r="H20" s="114">
        <f>+H21+H22</f>
        <v>8640000</v>
      </c>
      <c r="I20" s="67">
        <v>0</v>
      </c>
      <c r="J20" s="67">
        <v>1400000</v>
      </c>
      <c r="K20" s="68">
        <f>+SUM(K22)</f>
        <v>97.760124217972489</v>
      </c>
      <c r="L20" s="69">
        <v>0</v>
      </c>
      <c r="M20" s="68">
        <v>16.203703703703702</v>
      </c>
      <c r="N20" s="91">
        <v>0</v>
      </c>
    </row>
    <row r="21" spans="1:17" ht="18.75" thickBot="1" x14ac:dyDescent="0.25">
      <c r="A21" s="39"/>
      <c r="B21" s="49" t="s">
        <v>54</v>
      </c>
      <c r="C21" s="49" t="s">
        <v>54</v>
      </c>
      <c r="D21" s="60">
        <v>5057</v>
      </c>
      <c r="E21" s="25">
        <v>0</v>
      </c>
      <c r="F21" s="16">
        <v>0</v>
      </c>
      <c r="G21" s="26">
        <v>0</v>
      </c>
      <c r="H21" s="115">
        <v>0</v>
      </c>
      <c r="I21" s="17">
        <v>0</v>
      </c>
      <c r="J21" s="17">
        <v>0</v>
      </c>
      <c r="K21" s="34">
        <v>0</v>
      </c>
      <c r="L21" s="58">
        <v>0</v>
      </c>
      <c r="M21" s="34">
        <v>0</v>
      </c>
      <c r="N21" s="82">
        <v>0</v>
      </c>
    </row>
    <row r="22" spans="1:17" ht="22.5" x14ac:dyDescent="0.2">
      <c r="A22" s="39"/>
      <c r="B22" s="110" t="s">
        <v>66</v>
      </c>
      <c r="C22" s="110" t="s">
        <v>66</v>
      </c>
      <c r="D22" s="60">
        <v>5057</v>
      </c>
      <c r="E22" s="25">
        <v>805358.5</v>
      </c>
      <c r="F22" s="16">
        <v>-18039.03</v>
      </c>
      <c r="G22" s="117">
        <f>+E22+F22</f>
        <v>787319.47</v>
      </c>
      <c r="H22" s="115">
        <v>8640000</v>
      </c>
      <c r="I22" s="17">
        <v>0</v>
      </c>
      <c r="J22" s="17">
        <v>1400000</v>
      </c>
      <c r="K22" s="120">
        <f>+G22*100/E20</f>
        <v>97.760124217972489</v>
      </c>
      <c r="L22" s="58">
        <v>0</v>
      </c>
      <c r="M22" s="85">
        <f>+J22*100/H20</f>
        <v>16.203703703703702</v>
      </c>
      <c r="N22" s="82">
        <v>0</v>
      </c>
      <c r="P22" s="132" t="s">
        <v>91</v>
      </c>
    </row>
    <row r="23" spans="1:17" ht="58.9" customHeight="1" x14ac:dyDescent="0.2">
      <c r="A23" s="38" t="s">
        <v>79</v>
      </c>
      <c r="B23" s="62" t="s">
        <v>58</v>
      </c>
      <c r="C23" s="62" t="s">
        <v>76</v>
      </c>
      <c r="D23" s="63">
        <v>5057</v>
      </c>
      <c r="E23" s="64">
        <f>+SUM(E24)</f>
        <v>1000000</v>
      </c>
      <c r="F23" s="72">
        <v>0</v>
      </c>
      <c r="G23" s="65">
        <v>999954.8</v>
      </c>
      <c r="H23" s="102">
        <f>+SUM(H24)</f>
        <v>120</v>
      </c>
      <c r="I23" s="88">
        <v>0</v>
      </c>
      <c r="J23" s="88">
        <f>+SUM(J24)</f>
        <v>214</v>
      </c>
      <c r="K23" s="121">
        <f>+SUM(K24)</f>
        <v>99.995480000000001</v>
      </c>
      <c r="L23" s="89">
        <v>0</v>
      </c>
      <c r="M23" s="90">
        <f>+M24</f>
        <v>178.33333333333334</v>
      </c>
      <c r="N23" s="91">
        <v>0</v>
      </c>
      <c r="P23" s="44"/>
      <c r="Q23" s="45"/>
    </row>
    <row r="24" spans="1:17" ht="41.25" customHeight="1" thickBot="1" x14ac:dyDescent="0.25">
      <c r="A24" s="38"/>
      <c r="B24" s="49" t="s">
        <v>52</v>
      </c>
      <c r="C24" s="49" t="s">
        <v>52</v>
      </c>
      <c r="D24" s="60">
        <v>5057</v>
      </c>
      <c r="E24" s="25">
        <v>1000000</v>
      </c>
      <c r="F24" s="16">
        <v>0</v>
      </c>
      <c r="G24" s="26">
        <v>999954.8</v>
      </c>
      <c r="H24" s="27">
        <v>120</v>
      </c>
      <c r="I24" s="17">
        <v>0</v>
      </c>
      <c r="J24" s="17">
        <v>214</v>
      </c>
      <c r="K24" s="120">
        <f>+G24*100/E23</f>
        <v>99.995480000000001</v>
      </c>
      <c r="L24" s="97">
        <v>0</v>
      </c>
      <c r="M24" s="85">
        <f>+J24*100/H23</f>
        <v>178.33333333333334</v>
      </c>
      <c r="N24" s="83">
        <v>0</v>
      </c>
      <c r="P24" s="131" t="s">
        <v>92</v>
      </c>
      <c r="Q24" s="45"/>
    </row>
    <row r="25" spans="1:17" ht="51" customHeight="1" x14ac:dyDescent="0.2">
      <c r="A25" s="38" t="s">
        <v>78</v>
      </c>
      <c r="B25" s="62" t="s">
        <v>59</v>
      </c>
      <c r="C25" s="62" t="s">
        <v>77</v>
      </c>
      <c r="D25" s="63">
        <v>5057</v>
      </c>
      <c r="E25" s="64">
        <f>+SUM(E26)</f>
        <v>0</v>
      </c>
      <c r="F25" s="72">
        <v>0</v>
      </c>
      <c r="G25" s="71">
        <v>0</v>
      </c>
      <c r="H25" s="113">
        <v>83912</v>
      </c>
      <c r="I25" s="88">
        <v>0</v>
      </c>
      <c r="J25" s="88">
        <v>125692</v>
      </c>
      <c r="K25" s="121">
        <f>+SUM(K26)</f>
        <v>0</v>
      </c>
      <c r="L25" s="89">
        <v>0</v>
      </c>
      <c r="M25" s="90">
        <f>+J25*100/H25</f>
        <v>149.79025645914768</v>
      </c>
      <c r="N25" s="91">
        <v>0</v>
      </c>
      <c r="P25" s="123" t="s">
        <v>93</v>
      </c>
      <c r="Q25" s="45"/>
    </row>
    <row r="26" spans="1:17" ht="41.25" customHeight="1" thickBot="1" x14ac:dyDescent="0.25">
      <c r="A26" s="108"/>
      <c r="B26" s="49" t="s">
        <v>61</v>
      </c>
      <c r="C26" s="49" t="s">
        <v>61</v>
      </c>
      <c r="D26" s="61">
        <v>5057</v>
      </c>
      <c r="E26" s="55">
        <f>+SUM(E27)</f>
        <v>0</v>
      </c>
      <c r="F26" s="56">
        <v>0</v>
      </c>
      <c r="G26" s="57">
        <v>0</v>
      </c>
      <c r="H26" s="125">
        <v>6</v>
      </c>
      <c r="I26" s="103">
        <v>0</v>
      </c>
      <c r="J26" s="103">
        <v>6</v>
      </c>
      <c r="K26" s="122">
        <v>0</v>
      </c>
      <c r="L26" s="59">
        <v>0</v>
      </c>
      <c r="M26" s="104">
        <f>+J26*100/H26</f>
        <v>100</v>
      </c>
      <c r="N26" s="105">
        <v>0</v>
      </c>
      <c r="P26" s="45" t="s">
        <v>94</v>
      </c>
      <c r="Q26" s="45"/>
    </row>
    <row r="27" spans="1:17" ht="12" x14ac:dyDescent="0.2">
      <c r="A27" s="50"/>
      <c r="B27" s="51"/>
      <c r="C27" s="51"/>
      <c r="D27" s="15"/>
      <c r="E27" s="16"/>
      <c r="F27" s="16"/>
      <c r="G27" s="52"/>
      <c r="H27" s="17"/>
      <c r="I27" s="17"/>
      <c r="J27" s="17"/>
      <c r="K27" s="53"/>
      <c r="L27" s="46"/>
      <c r="M27" s="54"/>
      <c r="N27" s="54"/>
    </row>
    <row r="28" spans="1:17" x14ac:dyDescent="0.2">
      <c r="E28" s="40">
        <f>+E25+E23+E20+E18+E15+E13+E7+E4</f>
        <v>361238694.29000002</v>
      </c>
      <c r="F28" s="40">
        <f>+F26+F24+F21+F22+F19+F16+F17+F14+F12+F11+F10+F9+F8+F6+F5</f>
        <v>11394765.449999999</v>
      </c>
      <c r="G28" s="40">
        <f>+G25+G23+G20+G18+G15+G13+G7+G4</f>
        <v>372633413.64999998</v>
      </c>
      <c r="H28" s="13"/>
      <c r="I28" s="13"/>
      <c r="J28" s="13"/>
      <c r="M28" s="48"/>
      <c r="N28" s="48"/>
    </row>
    <row r="29" spans="1:17" x14ac:dyDescent="0.2">
      <c r="F29" s="40">
        <f>+E28+F28</f>
        <v>372633459.74000001</v>
      </c>
      <c r="M29" s="48"/>
      <c r="N29" s="48"/>
    </row>
    <row r="30" spans="1:17" x14ac:dyDescent="0.2">
      <c r="E30" s="41"/>
      <c r="F30" s="40">
        <f>-F6-F8-F9-F10-F12</f>
        <v>862856.95000000007</v>
      </c>
      <c r="M30" s="48"/>
      <c r="N30" s="48"/>
    </row>
    <row r="31" spans="1:17" x14ac:dyDescent="0.2">
      <c r="E31" s="40"/>
    </row>
    <row r="34" spans="1:7" x14ac:dyDescent="0.2">
      <c r="B34" s="126"/>
      <c r="C34" s="126"/>
      <c r="D34" s="126"/>
      <c r="E34" s="126"/>
      <c r="F34" s="127"/>
      <c r="G34" s="127"/>
    </row>
    <row r="35" spans="1:7" x14ac:dyDescent="0.2">
      <c r="A35" s="126"/>
      <c r="B35" s="128" t="s">
        <v>96</v>
      </c>
      <c r="C35" s="128"/>
      <c r="D35" s="128"/>
      <c r="E35" s="128"/>
      <c r="F35" s="128"/>
      <c r="G35" s="128"/>
    </row>
    <row r="36" spans="1:7" x14ac:dyDescent="0.2">
      <c r="A36" s="128"/>
      <c r="B36" s="128" t="s">
        <v>97</v>
      </c>
      <c r="C36" s="128" t="s">
        <v>98</v>
      </c>
      <c r="D36" s="128"/>
      <c r="E36" s="128"/>
      <c r="F36" s="128"/>
      <c r="G36" s="128"/>
    </row>
    <row r="37" spans="1:7" x14ac:dyDescent="0.2">
      <c r="A37" s="128"/>
      <c r="B37" s="128"/>
      <c r="C37" s="128"/>
      <c r="D37" s="128"/>
      <c r="E37" s="128"/>
      <c r="F37" s="128"/>
      <c r="G37" s="128"/>
    </row>
    <row r="38" spans="1:7" x14ac:dyDescent="0.2">
      <c r="A38" s="128"/>
      <c r="B38" s="128"/>
      <c r="C38" s="128"/>
      <c r="D38" s="128"/>
      <c r="E38" s="128"/>
      <c r="F38" s="128"/>
      <c r="G38" s="128"/>
    </row>
    <row r="39" spans="1:7" x14ac:dyDescent="0.2">
      <c r="A39" s="128"/>
      <c r="B39" s="128" t="s">
        <v>99</v>
      </c>
      <c r="C39" s="128" t="s">
        <v>100</v>
      </c>
      <c r="D39" s="128"/>
      <c r="E39" s="128"/>
      <c r="F39" s="128"/>
      <c r="G39" s="128"/>
    </row>
    <row r="40" spans="1:7" x14ac:dyDescent="0.2">
      <c r="A40" s="128"/>
      <c r="B40" s="128"/>
      <c r="C40" s="128"/>
      <c r="D40" s="128"/>
      <c r="E40" s="128"/>
      <c r="F40" s="128"/>
      <c r="G40" s="128"/>
    </row>
    <row r="41" spans="1:7" x14ac:dyDescent="0.2">
      <c r="A41" s="128"/>
      <c r="B41" s="128"/>
      <c r="C41" s="128"/>
      <c r="D41" s="128"/>
      <c r="E41" s="128"/>
      <c r="F41" s="128"/>
      <c r="G41" s="128"/>
    </row>
    <row r="42" spans="1:7" x14ac:dyDescent="0.2">
      <c r="A42" s="128"/>
      <c r="B42" s="128"/>
      <c r="C42" s="128"/>
      <c r="D42" s="128"/>
      <c r="E42" s="128"/>
      <c r="F42" s="128"/>
      <c r="G42" s="128"/>
    </row>
    <row r="43" spans="1:7" x14ac:dyDescent="0.2">
      <c r="A43" s="128"/>
      <c r="B43" s="128" t="s">
        <v>101</v>
      </c>
      <c r="C43" s="128"/>
      <c r="D43" s="128"/>
      <c r="E43" s="128"/>
      <c r="F43" s="128"/>
    </row>
  </sheetData>
  <sheetProtection algorithmName="SHA-512" hashValue="z8qVoeF3u4ePpfsZRCUAp9/5Sk/5/4IJSeYazrze4NSoOxn2xxosqIwQUp8V9sqRTA2C8WxzEuyjLbmoHzJ6TA==" saltValue="iAON6ZCoFxZKhzfAFIogjw==" spinCount="100000" sheet="1" objects="1" scenarios="1" formatCells="0" formatColumns="0" formatRows="0" insertRows="0" deleteRows="0" autoFilter="0"/>
  <autoFilter ref="A3:N18" xr:uid="{00000000-0009-0000-0000-000000000000}"/>
  <mergeCells count="1">
    <mergeCell ref="A1:N1"/>
  </mergeCells>
  <dataValidations count="1">
    <dataValidation allowBlank="1" showErrorMessage="1" prompt="Clave asignada al programa/proyecto" sqref="A2:A3" xr:uid="{00000000-0002-0000-0000-000000000000}"/>
  </dataValidations>
  <pageMargins left="0.70866141732283472" right="0.70866141732283472" top="0.74803149606299213" bottom="0.74803149606299213" header="0.31496062992125984" footer="0.31496062992125984"/>
  <pageSetup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F7086-1C27-4EA3-8B63-0AA364AA184A}">
  <sheetPr>
    <pageSetUpPr fitToPage="1"/>
  </sheetPr>
  <dimension ref="A1:A3"/>
  <sheetViews>
    <sheetView workbookViewId="0">
      <selection activeCell="D40" sqref="D40"/>
    </sheetView>
  </sheetViews>
  <sheetFormatPr baseColWidth="10" defaultRowHeight="11.25" x14ac:dyDescent="0.2"/>
  <sheetData>
    <row r="1" spans="1:1" x14ac:dyDescent="0.2">
      <c r="A1" t="s">
        <v>64</v>
      </c>
    </row>
    <row r="3" spans="1:1" x14ac:dyDescent="0.2">
      <c r="A3" t="s">
        <v>65</v>
      </c>
    </row>
  </sheetData>
  <pageMargins left="0.7" right="0.7" top="0.75" bottom="0.75" header="0.3" footer="0.3"/>
  <pageSetup scale="8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tabSelected="1" zoomScale="120" zoomScaleNormal="120" zoomScaleSheetLayoutView="100" workbookViewId="0">
      <pane ySplit="1" topLeftCell="A2" activePane="bottomLeft" state="frozen"/>
      <selection pane="bottomLeft" sqref="A1:A53"/>
    </sheetView>
  </sheetViews>
  <sheetFormatPr baseColWidth="10" defaultColWidth="12" defaultRowHeight="11.25" x14ac:dyDescent="0.2"/>
  <cols>
    <col min="1" max="1" width="135.83203125" style="5" customWidth="1"/>
    <col min="2" max="16384" width="12" style="5"/>
  </cols>
  <sheetData>
    <row r="1" spans="1:1" x14ac:dyDescent="0.2">
      <c r="A1" s="2" t="s">
        <v>17</v>
      </c>
    </row>
    <row r="2" spans="1:1" ht="11.25" customHeight="1" x14ac:dyDescent="0.2">
      <c r="A2" s="7" t="s">
        <v>24</v>
      </c>
    </row>
    <row r="3" spans="1:1" ht="11.25" customHeight="1" x14ac:dyDescent="0.2">
      <c r="A3" s="7" t="s">
        <v>25</v>
      </c>
    </row>
    <row r="4" spans="1:1" ht="11.25" customHeight="1" x14ac:dyDescent="0.2">
      <c r="A4" s="7" t="s">
        <v>26</v>
      </c>
    </row>
    <row r="5" spans="1:1" ht="11.25" customHeight="1" x14ac:dyDescent="0.2">
      <c r="A5" s="6" t="s">
        <v>20</v>
      </c>
    </row>
    <row r="6" spans="1:1" ht="11.25" customHeight="1" x14ac:dyDescent="0.2">
      <c r="A6" s="7" t="s">
        <v>33</v>
      </c>
    </row>
    <row r="7" spans="1:1" x14ac:dyDescent="0.2">
      <c r="A7" s="6" t="s">
        <v>21</v>
      </c>
    </row>
    <row r="8" spans="1:1" ht="22.5" x14ac:dyDescent="0.2">
      <c r="A8" s="6" t="s">
        <v>22</v>
      </c>
    </row>
    <row r="9" spans="1:1" ht="22.5" x14ac:dyDescent="0.2">
      <c r="A9" s="6" t="s">
        <v>23</v>
      </c>
    </row>
    <row r="10" spans="1:1" x14ac:dyDescent="0.2">
      <c r="A10" s="7" t="s">
        <v>27</v>
      </c>
    </row>
    <row r="11" spans="1:1" ht="22.5" x14ac:dyDescent="0.2">
      <c r="A11" s="7" t="s">
        <v>28</v>
      </c>
    </row>
    <row r="12" spans="1:1" ht="22.5" x14ac:dyDescent="0.2">
      <c r="A12" s="7" t="s">
        <v>29</v>
      </c>
    </row>
    <row r="13" spans="1:1" x14ac:dyDescent="0.2">
      <c r="A13" s="7" t="s">
        <v>30</v>
      </c>
    </row>
    <row r="14" spans="1:1" ht="22.5" x14ac:dyDescent="0.2">
      <c r="A14" s="7" t="s">
        <v>31</v>
      </c>
    </row>
    <row r="15" spans="1:1" x14ac:dyDescent="0.2">
      <c r="A15" s="8" t="s">
        <v>32</v>
      </c>
    </row>
    <row r="16" spans="1:1" ht="11.25" customHeight="1" x14ac:dyDescent="0.2">
      <c r="A16" s="6"/>
    </row>
    <row r="17" spans="1:1" x14ac:dyDescent="0.2">
      <c r="A17" s="3" t="s">
        <v>18</v>
      </c>
    </row>
    <row r="18" spans="1:1" x14ac:dyDescent="0.2">
      <c r="A18" s="6" t="s">
        <v>19</v>
      </c>
    </row>
    <row r="20" spans="1:1" x14ac:dyDescent="0.2">
      <c r="A20" s="10" t="s">
        <v>34</v>
      </c>
    </row>
    <row r="21" spans="1:1" ht="33.75" x14ac:dyDescent="0.2">
      <c r="A21" s="9" t="s">
        <v>35</v>
      </c>
    </row>
    <row r="23" spans="1:1" ht="38.25" customHeight="1" x14ac:dyDescent="0.2">
      <c r="A23" s="9" t="s">
        <v>36</v>
      </c>
    </row>
    <row r="25" spans="1:1" ht="24" x14ac:dyDescent="0.2">
      <c r="A25" s="12" t="s">
        <v>39</v>
      </c>
    </row>
    <row r="26" spans="1:1" x14ac:dyDescent="0.2">
      <c r="A26" s="5" t="s">
        <v>37</v>
      </c>
    </row>
    <row r="27" spans="1:1" ht="14.25" x14ac:dyDescent="0.2">
      <c r="A27" s="5" t="s">
        <v>38</v>
      </c>
    </row>
  </sheetData>
  <sheetProtection algorithmName="SHA-512" hashValue="cjzqfOE7//0r3ux7qB8e/YKp09XfxWbjpqSyyfaIdbEcIDj1ZFp48KPHDBxeVmt51Jt7Zjym+1ER/NgEzOQ8JA==" saltValue="rD5ePe4h5UfPvXEOrS7GUw==" spinCount="100000" sheet="1" objects="1" scenarios="1"/>
  <pageMargins left="0.70866141732283472" right="0.70866141732283472" top="0.74803149606299213" bottom="0.74803149606299213" header="0.31496062992125984" footer="0.31496062992125984"/>
  <pageSetup orientation="landscape" r:id="rId1"/>
  <headerFooter>
    <oddHeader>&amp;C&amp;10PROYECTOS DE INVERSIÓN</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F02B7F-2A05-47A0-9B5E-7D70CFE19241}">
  <ds:schemaRefs>
    <ds:schemaRef ds:uri="http://schemas.microsoft.com/sharepoint/v3/contenttype/forms"/>
  </ds:schemaRefs>
</ds:datastoreItem>
</file>

<file path=customXml/itemProps2.xml><?xml version="1.0" encoding="utf-8"?>
<ds:datastoreItem xmlns:ds="http://schemas.openxmlformats.org/officeDocument/2006/customXml" ds:itemID="{05CBEECC-FFA7-4DFB-8DA1-D01B2517C5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2BBEB07-AD9F-49D1-8E66-13A4323425EB}">
  <ds:schemaRefs>
    <ds:schemaRef ds:uri="http://schemas.microsoft.com/office/infopath/2007/PartnerControls"/>
    <ds:schemaRef ds:uri="http://schemas.microsoft.com/office/2006/metadata/properties"/>
    <ds:schemaRef ds:uri="http://schemas.microsoft.com/office/2006/documentManagement/types"/>
    <ds:schemaRef ds:uri="http://purl.org/dc/elements/1.1/"/>
    <ds:schemaRef ds:uri="http://www.w3.org/XML/1998/namespace"/>
    <ds:schemaRef ds:uri="http://purl.org/dc/dcmitype/"/>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PPI</vt:lpstr>
      <vt:lpstr>DESCRIPCION</vt:lpstr>
      <vt:lpstr>Instructivo_PPI</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david.sanchez</cp:lastModifiedBy>
  <cp:lastPrinted>2022-01-26T16:01:45Z</cp:lastPrinted>
  <dcterms:created xsi:type="dcterms:W3CDTF">2014-10-22T05:35:08Z</dcterms:created>
  <dcterms:modified xsi:type="dcterms:W3CDTF">2022-01-26T16:02:11Z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